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00" activeTab="1"/>
  </bookViews>
  <sheets>
    <sheet name="BS" sheetId="1" r:id="rId1"/>
    <sheet name="P&amp;L" sheetId="2" r:id="rId2"/>
  </sheets>
  <definedNames>
    <definedName name="_xlfn.SUM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<sst xmlns="http://schemas.openxmlformats.org/spreadsheetml/2006/main" count="118" uniqueCount="86">
  <si>
    <t>Grup</t>
  </si>
  <si>
    <t>mii lei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</si>
  <si>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</si>
  <si>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</si>
  <si>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</si>
  <si>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</si>
  <si>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</si>
  <si>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</si>
  <si>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</si>
  <si>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</si>
  <si>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</si>
  <si>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</si>
  <si>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</si>
  <si>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</si>
  <si>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</si>
  <si>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</si>
  <si>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</si>
  <si>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</si>
  <si>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</si>
  <si>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</si>
  <si>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</si>
  <si>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</si>
  <si>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</si>
  <si>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</si>
  <si>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</si>
  <si>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</si>
  <si>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</si>
  <si>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</si>
  <si>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</si>
  <si>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</si>
  <si>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</si>
  <si>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</si>
  <si>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</si>
  <si>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</si>
  <si>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</si>
  <si>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</si>
  <si>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</si>
  <si>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</si>
  <si>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</si>
  <si>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</si>
  <si>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</si>
  <si>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</si>
  <si>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</si>
  <si>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</si>
  <si>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</si>
  <si>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</si>
  <si>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</si>
  <si>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</si>
  <si>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</si>
  <si>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</si>
  <si>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</si>
  <si>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</si>
  <si>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</si>
  <si>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</si>
  <si>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</si>
  <si>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</si>
  <si>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</si>
  <si>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</si>
  <si>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</si>
  <si>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</si>
  <si>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</si>
  <si>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Alte cheltuieli similare din dobânzi</t>
  </si>
  <si>
    <t>Creanțe privind impozitul curent</t>
  </si>
  <si>
    <t>DIRECTOR COORDONATOR CONTABILITATE  ȘI RAPORTĂRI</t>
  </si>
  <si>
    <t>Instrumente derivate</t>
  </si>
  <si>
    <t>Rezerve privind activele financiare evaluate la valoarea justă prin alte elemente ale rezultatului global</t>
  </si>
  <si>
    <t>Plasamente la bănci și instituții publice</t>
  </si>
  <si>
    <t>Venituri nete(+) cu alte provizioane</t>
  </si>
  <si>
    <t>Vs Dec-21</t>
  </si>
  <si>
    <t>Pierdere netă(-)/câștig net  realizat aferent activelor financiare evaluate la valoarea justă prin rezultatul global</t>
  </si>
  <si>
    <t>Pierdere netă(-)/câștig net realizat aferent activelor financiare evaluate obligatoriu la valoarea justă prin profit sau pierdere</t>
  </si>
  <si>
    <t>Contribuția la Fondul de Garantare a Depozitelor Bancare și la Fondul de Rezoluție</t>
  </si>
  <si>
    <t>Active financiare deținute în vederea tranzacționării și evaluate la valoarea justă prin profit sau pierdere</t>
  </si>
  <si>
    <t>Active financiare evaluate obligatoriu la valoarea justă prin profit sau pierdere</t>
  </si>
  <si>
    <t>Creanțe privind impozitul amânat</t>
  </si>
  <si>
    <t>Provizioane pentru alte riscuri și angajamente de creditare</t>
  </si>
  <si>
    <t>Rezerva din reevaluarea imobilizărilor corporale și necorporale</t>
  </si>
  <si>
    <t>SITUAŢIA CONSOLIDATĂ ȘI INDIVIDUALĂ A POZIŢIEI FINANCIARE LA 30 SEPTEMBRIE 2022</t>
  </si>
  <si>
    <t>∆ Sep-22</t>
  </si>
  <si>
    <t>CONTUL DE PROFIT SAU PIERDERE CONSOLIDAT ȘI INDIVIDUAL LA 30 SEPTEMBRIE 2022</t>
  </si>
  <si>
    <t>vs. Sep-21</t>
  </si>
  <si>
    <t>Cheltuieli nete(-) cu ajustările de depreciere, pierderi așteptate pentru active  financiare care nu sunt evaluate la valoarea justă prin contul de profit sau pierdere</t>
  </si>
  <si>
    <t>Cheltuieli cu dobânzile utilizând metoda dobânzii efective</t>
  </si>
  <si>
    <r>
      <t xml:space="preserve">Nota: </t>
    </r>
    <r>
      <rPr>
        <i/>
        <sz val="9"/>
        <rFont val="Georgia"/>
        <family val="1"/>
      </rPr>
      <t>Informaţiile financiare sunt extrase din situațiile financiare, care pentru perioada de 9 luni încheiată  la data de 30.09.2022 și respectiv 30.09.2021 sunt neauditate și nerevizuite.</t>
    </r>
  </si>
  <si>
    <t>Numerar și conturi curente la bănci centrale</t>
  </si>
  <si>
    <t>Nota: Informaţiile financiare sunt extrase din situațiile financiare, care la data de 30.09.2022 sunt neauditate și nerevizuite, iar la 31.12.2021 sunt auditate.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</si>
</sst>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0" fillId="0" borderId="0" xfId="0" applyFont="1" applyAlignment="1">
      <alignment horizontal="left" vertical="center" indent="2"/>
    </xf>
    <xf numFmtId="0" fontId="50" fillId="0" borderId="0" xfId="0" applyFont="1" applyAlignment="1">
      <alignment horizontal="justify" vertical="center" wrapText="1"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58" applyFont="1" applyAlignment="1">
      <alignment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2" fillId="0" borderId="0" xfId="58" applyNumberFormat="1" applyFont="1" applyFill="1" applyBorder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10" fontId="5" fillId="0" borderId="13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5" fillId="0" borderId="13" xfId="58" applyNumberFormat="1" applyFont="1" applyBorder="1" applyAlignment="1">
      <alignment horizontal="right" wrapText="1"/>
      <protection/>
    </xf>
    <xf numFmtId="10" fontId="5" fillId="0" borderId="13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0" fontId="2" fillId="0" borderId="0" xfId="58" applyFont="1" applyFill="1" applyAlignment="1">
      <alignment vertical="center" wrapText="1"/>
      <protection/>
    </xf>
    <xf numFmtId="0" fontId="52" fillId="0" borderId="0" xfId="0" applyFont="1" applyAlignment="1">
      <alignment/>
    </xf>
    <xf numFmtId="0" fontId="52" fillId="0" borderId="0" xfId="58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0" fontId="4" fillId="0" borderId="0" xfId="6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43" fontId="4" fillId="0" borderId="0" xfId="62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50" fillId="0" borderId="14" xfId="0" applyNumberFormat="1" applyFont="1" applyFill="1" applyBorder="1" applyAlignment="1">
      <alignment horizontal="right" wrapText="1"/>
    </xf>
    <xf numFmtId="10" fontId="50" fillId="0" borderId="13" xfId="62" applyNumberFormat="1" applyFont="1" applyFill="1" applyBorder="1" applyAlignment="1">
      <alignment horizontal="right" wrapText="1"/>
    </xf>
    <xf numFmtId="4" fontId="50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3" fontId="5" fillId="0" borderId="14" xfId="0" applyNumberFormat="1" applyFont="1" applyFill="1" applyBorder="1" applyAlignment="1">
      <alignment horizontal="right" wrapText="1"/>
    </xf>
    <xf numFmtId="10" fontId="5" fillId="0" borderId="13" xfId="6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62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3" fontId="4" fillId="0" borderId="0" xfId="42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wrapText="1"/>
    </xf>
    <xf numFmtId="10" fontId="5" fillId="0" borderId="11" xfId="62" applyNumberFormat="1" applyFont="1" applyFill="1" applyBorder="1" applyAlignment="1">
      <alignment horizontal="right" wrapText="1"/>
    </xf>
    <xf numFmtId="10" fontId="5" fillId="0" borderId="14" xfId="6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165" fontId="2" fillId="0" borderId="0" xfId="42" applyNumberFormat="1" applyFont="1" applyFill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3" fontId="5" fillId="0" borderId="13" xfId="58" applyNumberFormat="1" applyFont="1" applyFill="1" applyBorder="1" applyAlignment="1">
      <alignment horizontal="right" wrapText="1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165" fontId="2" fillId="0" borderId="0" xfId="58" applyNumberFormat="1" applyFont="1" applyBorder="1" applyAlignment="1">
      <alignment wrapText="1"/>
      <protection/>
    </xf>
    <xf numFmtId="3" fontId="2" fillId="0" borderId="0" xfId="58" applyNumberFormat="1" applyFont="1" applyFill="1" applyAlignment="1">
      <alignment/>
      <protection/>
    </xf>
    <xf numFmtId="3" fontId="2" fillId="0" borderId="0" xfId="58" applyNumberFormat="1" applyFont="1" applyFill="1" applyBorder="1" applyAlignment="1">
      <alignment wrapText="1"/>
      <protection/>
    </xf>
    <xf numFmtId="41" fontId="4" fillId="0" borderId="0" xfId="42" applyNumberFormat="1" applyFont="1" applyFill="1" applyAlignment="1">
      <alignment horizontal="right" wrapText="1"/>
    </xf>
    <xf numFmtId="0" fontId="2" fillId="0" borderId="0" xfId="58" applyFont="1" applyBorder="1" applyAlignment="1">
      <alignment horizontal="justify" vertical="center" wrapText="1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5" fontId="50" fillId="0" borderId="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0" xfId="58" applyFont="1" applyBorder="1" applyAlignment="1">
      <alignment horizontal="justify"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1"/>
  <sheetViews>
    <sheetView zoomScale="95" zoomScaleNormal="95" zoomScalePageLayoutView="0" workbookViewId="0" topLeftCell="A1">
      <selection activeCell="L38" sqref="L38"/>
    </sheetView>
  </sheetViews>
  <sheetFormatPr defaultColWidth="9.140625" defaultRowHeight="12.75"/>
  <cols>
    <col min="1" max="1" width="71.421875" style="1" customWidth="1"/>
    <col min="2" max="2" width="16.57421875" style="66" bestFit="1" customWidth="1"/>
    <col min="3" max="3" width="16.28125" style="66" bestFit="1" customWidth="1"/>
    <col min="4" max="4" width="13.57421875" style="66" customWidth="1"/>
    <col min="5" max="5" width="4.00390625" style="66" customWidth="1"/>
    <col min="6" max="6" width="14.7109375" style="66" customWidth="1"/>
    <col min="7" max="7" width="13.7109375" style="66" customWidth="1"/>
    <col min="8" max="8" width="14.00390625" style="1" customWidth="1"/>
    <col min="9" max="9" width="9.140625" style="1" customWidth="1"/>
    <col min="10" max="10" width="9.7109375" style="1" bestFit="1" customWidth="1"/>
    <col min="11" max="11" width="16.00390625" style="1" customWidth="1"/>
    <col min="12" max="12" width="9.7109375" style="1" bestFit="1" customWidth="1"/>
    <col min="13" max="13" width="9.140625" style="1" customWidth="1"/>
    <col min="14" max="14" width="9.7109375" style="1" bestFit="1" customWidth="1"/>
    <col min="15" max="16384" width="9.140625" style="1" customWidth="1"/>
  </cols>
  <sheetData>
    <row r="1" spans="1:4" ht="12.75">
      <c r="A1" s="99" t="s">
        <v>77</v>
      </c>
      <c r="B1" s="100"/>
      <c r="C1" s="100"/>
      <c r="D1" s="100"/>
    </row>
    <row r="2" spans="1:4" ht="14.25">
      <c r="A2" s="101"/>
      <c r="B2" s="102"/>
      <c r="C2" s="102"/>
      <c r="D2" s="102"/>
    </row>
    <row r="3" ht="14.25">
      <c r="A3" s="20"/>
    </row>
    <row r="4" spans="1:8" ht="16.5" customHeight="1">
      <c r="A4" s="19"/>
      <c r="B4" s="103" t="s">
        <v>45</v>
      </c>
      <c r="C4" s="103"/>
      <c r="D4" s="104"/>
      <c r="F4" s="103" t="s">
        <v>0</v>
      </c>
      <c r="G4" s="103"/>
      <c r="H4" s="104"/>
    </row>
    <row r="5" spans="1:8" ht="12.75">
      <c r="A5" s="19" t="s">
        <v>58</v>
      </c>
      <c r="B5" s="105">
        <v>44834</v>
      </c>
      <c r="C5" s="105">
        <v>44561</v>
      </c>
      <c r="D5" s="68" t="s">
        <v>78</v>
      </c>
      <c r="F5" s="105">
        <v>44834</v>
      </c>
      <c r="G5" s="105">
        <v>44561</v>
      </c>
      <c r="H5" s="69" t="s">
        <v>78</v>
      </c>
    </row>
    <row r="6" spans="1:8" ht="13.5" thickBot="1">
      <c r="A6" s="26" t="s">
        <v>1</v>
      </c>
      <c r="B6" s="106"/>
      <c r="C6" s="106"/>
      <c r="D6" s="8" t="s">
        <v>68</v>
      </c>
      <c r="F6" s="106"/>
      <c r="G6" s="106"/>
      <c r="H6" s="8" t="s">
        <v>68</v>
      </c>
    </row>
    <row r="7" spans="1:15" ht="12.75">
      <c r="A7" s="50" t="s">
        <v>84</v>
      </c>
      <c r="B7" s="53">
        <v>14546511</v>
      </c>
      <c r="C7" s="53">
        <v>16763625</v>
      </c>
      <c r="D7" s="57">
        <f aca="true" t="shared" si="0" ref="D7:D15">B7/C7-1</f>
        <v>-0.1322574323870881</v>
      </c>
      <c r="E7" s="65"/>
      <c r="F7" s="53">
        <v>16507862</v>
      </c>
      <c r="G7" s="53">
        <v>18320913</v>
      </c>
      <c r="H7" s="52">
        <f aca="true" t="shared" si="1" ref="H7:H14">F7/G7-1</f>
        <v>-0.0989607341075196</v>
      </c>
      <c r="J7" s="2"/>
      <c r="K7" s="2"/>
      <c r="L7" s="2"/>
      <c r="M7" s="2"/>
      <c r="N7" s="2"/>
      <c r="O7" s="2"/>
    </row>
    <row r="8" spans="1:15" ht="12.75">
      <c r="A8" s="14" t="s">
        <v>66</v>
      </c>
      <c r="B8" s="53">
        <v>6302909</v>
      </c>
      <c r="C8" s="54">
        <v>9612690</v>
      </c>
      <c r="D8" s="57">
        <f t="shared" si="0"/>
        <v>-0.34431371447534453</v>
      </c>
      <c r="E8" s="65"/>
      <c r="F8" s="53">
        <v>5342770</v>
      </c>
      <c r="G8" s="53">
        <v>10394297</v>
      </c>
      <c r="H8" s="52">
        <f t="shared" si="1"/>
        <v>-0.4859902502304869</v>
      </c>
      <c r="J8" s="2"/>
      <c r="K8" s="2"/>
      <c r="L8" s="2"/>
      <c r="M8" s="2"/>
      <c r="N8" s="2"/>
      <c r="O8" s="2"/>
    </row>
    <row r="9" spans="1:15" ht="12.75">
      <c r="A9" s="14" t="s">
        <v>64</v>
      </c>
      <c r="B9" s="53">
        <v>278679</v>
      </c>
      <c r="C9" s="56">
        <v>79842</v>
      </c>
      <c r="D9" s="70">
        <f t="shared" si="0"/>
        <v>2.490381002479898</v>
      </c>
      <c r="E9" s="71"/>
      <c r="F9" s="72">
        <v>278679</v>
      </c>
      <c r="G9" s="72">
        <v>80927</v>
      </c>
      <c r="H9" s="55">
        <f t="shared" si="1"/>
        <v>2.4435849592842933</v>
      </c>
      <c r="J9" s="2"/>
      <c r="K9" s="2"/>
      <c r="L9" s="2"/>
      <c r="M9" s="2"/>
      <c r="N9" s="2"/>
      <c r="O9" s="2"/>
    </row>
    <row r="10" spans="1:15" ht="27.75" customHeight="1">
      <c r="A10" s="14" t="s">
        <v>72</v>
      </c>
      <c r="B10" s="53">
        <v>29451</v>
      </c>
      <c r="C10" s="54">
        <v>31207</v>
      </c>
      <c r="D10" s="57">
        <f t="shared" si="0"/>
        <v>-0.05626942673118207</v>
      </c>
      <c r="E10" s="65"/>
      <c r="F10" s="53">
        <v>309522</v>
      </c>
      <c r="G10" s="53">
        <v>338450</v>
      </c>
      <c r="H10" s="52">
        <f t="shared" si="1"/>
        <v>-0.08547200472743388</v>
      </c>
      <c r="J10" s="2"/>
      <c r="K10" s="2"/>
      <c r="L10" s="2"/>
      <c r="M10" s="2"/>
      <c r="N10" s="2"/>
      <c r="O10" s="2"/>
    </row>
    <row r="11" spans="1:15" ht="12.75">
      <c r="A11" s="51" t="s">
        <v>2</v>
      </c>
      <c r="B11" s="53">
        <v>63215478</v>
      </c>
      <c r="C11" s="53">
        <v>52238523</v>
      </c>
      <c r="D11" s="57">
        <f t="shared" si="0"/>
        <v>0.21013141968045312</v>
      </c>
      <c r="E11" s="53"/>
      <c r="F11" s="53">
        <v>67796748</v>
      </c>
      <c r="G11" s="53">
        <f>54629754+1488031</f>
        <v>56117785</v>
      </c>
      <c r="H11" s="52">
        <f t="shared" si="1"/>
        <v>0.2081151813101676</v>
      </c>
      <c r="J11" s="2"/>
      <c r="K11" s="2"/>
      <c r="L11" s="2"/>
      <c r="M11" s="2"/>
      <c r="N11" s="2"/>
      <c r="O11" s="2"/>
    </row>
    <row r="12" spans="1:15" ht="12.75">
      <c r="A12" s="29" t="s">
        <v>73</v>
      </c>
      <c r="B12" s="53">
        <v>1420545</v>
      </c>
      <c r="C12" s="53">
        <v>1465497</v>
      </c>
      <c r="D12" s="57">
        <f t="shared" si="0"/>
        <v>-0.030673553067662396</v>
      </c>
      <c r="E12" s="65"/>
      <c r="F12" s="53">
        <v>1067880</v>
      </c>
      <c r="G12" s="53">
        <v>1108316</v>
      </c>
      <c r="H12" s="52">
        <f t="shared" si="1"/>
        <v>-0.03648417960220729</v>
      </c>
      <c r="J12" s="2"/>
      <c r="K12" s="2"/>
      <c r="L12" s="2"/>
      <c r="M12" s="2"/>
      <c r="N12" s="2"/>
      <c r="O12" s="2"/>
    </row>
    <row r="13" spans="1:15" ht="12.75">
      <c r="A13" s="29" t="s">
        <v>55</v>
      </c>
      <c r="B13" s="53">
        <v>19990680</v>
      </c>
      <c r="C13" s="53">
        <v>40853784</v>
      </c>
      <c r="D13" s="57">
        <f t="shared" si="0"/>
        <v>-0.5106773952689425</v>
      </c>
      <c r="E13" s="65"/>
      <c r="F13" s="53">
        <v>20340757</v>
      </c>
      <c r="G13" s="53">
        <v>41193373</v>
      </c>
      <c r="H13" s="52">
        <f t="shared" si="1"/>
        <v>-0.5062128804067587</v>
      </c>
      <c r="J13" s="2"/>
      <c r="K13" s="2"/>
      <c r="L13" s="2"/>
      <c r="M13" s="2"/>
      <c r="N13" s="2"/>
      <c r="O13" s="2"/>
    </row>
    <row r="14" spans="1:15" ht="12.75">
      <c r="A14" s="29" t="s">
        <v>3</v>
      </c>
      <c r="B14" s="53">
        <v>24558912</v>
      </c>
      <c r="C14" s="53">
        <v>355331</v>
      </c>
      <c r="D14" s="57">
        <f t="shared" si="0"/>
        <v>68.1155908153243</v>
      </c>
      <c r="E14" s="65"/>
      <c r="F14" s="53">
        <v>25451436</v>
      </c>
      <c r="G14" s="53">
        <v>1483111</v>
      </c>
      <c r="H14" s="52">
        <f t="shared" si="1"/>
        <v>16.16084365903833</v>
      </c>
      <c r="J14" s="2"/>
      <c r="K14" s="2"/>
      <c r="L14" s="2"/>
      <c r="M14" s="2"/>
      <c r="N14" s="2"/>
      <c r="O14" s="2"/>
    </row>
    <row r="15" spans="1:15" ht="12.75">
      <c r="A15" s="30" t="s">
        <v>4</v>
      </c>
      <c r="B15" s="53">
        <v>708410</v>
      </c>
      <c r="C15" s="53">
        <v>735486</v>
      </c>
      <c r="D15" s="57">
        <f t="shared" si="0"/>
        <v>-0.036813753082995504</v>
      </c>
      <c r="E15" s="65"/>
      <c r="F15" s="32">
        <v>0</v>
      </c>
      <c r="G15" s="32">
        <v>0</v>
      </c>
      <c r="H15" s="31">
        <v>0</v>
      </c>
      <c r="J15" s="2"/>
      <c r="K15" s="2"/>
      <c r="L15" s="2"/>
      <c r="M15" s="2"/>
      <c r="N15" s="2"/>
      <c r="O15" s="2"/>
    </row>
    <row r="16" spans="1:15" ht="12.75">
      <c r="A16" s="14" t="s">
        <v>47</v>
      </c>
      <c r="B16" s="53" t="s">
        <v>48</v>
      </c>
      <c r="C16" s="32" t="s">
        <v>48</v>
      </c>
      <c r="D16" s="73">
        <v>0</v>
      </c>
      <c r="E16" s="65"/>
      <c r="F16" s="53">
        <v>5004</v>
      </c>
      <c r="G16" s="53">
        <v>4459</v>
      </c>
      <c r="H16" s="52">
        <f>F16/G16-1</f>
        <v>0.12222471406144875</v>
      </c>
      <c r="J16" s="2"/>
      <c r="K16" s="2"/>
      <c r="L16" s="2"/>
      <c r="M16" s="2"/>
      <c r="N16" s="2"/>
      <c r="O16" s="2"/>
    </row>
    <row r="17" spans="1:15" ht="12.75">
      <c r="A17" s="14" t="s">
        <v>49</v>
      </c>
      <c r="B17" s="53">
        <v>668624</v>
      </c>
      <c r="C17" s="53">
        <v>652581</v>
      </c>
      <c r="D17" s="57">
        <f>B17/C17-1</f>
        <v>0.024583921382939522</v>
      </c>
      <c r="E17" s="65"/>
      <c r="F17" s="53">
        <v>1104204</v>
      </c>
      <c r="G17" s="53">
        <v>1064215</v>
      </c>
      <c r="H17" s="52">
        <f>F17/G17-1</f>
        <v>0.037576053710951296</v>
      </c>
      <c r="J17" s="2"/>
      <c r="K17" s="2"/>
      <c r="L17" s="2"/>
      <c r="M17" s="2"/>
      <c r="N17" s="2"/>
      <c r="O17" s="2"/>
    </row>
    <row r="18" spans="1:15" ht="12.75">
      <c r="A18" s="14" t="s">
        <v>50</v>
      </c>
      <c r="B18" s="53">
        <v>379476</v>
      </c>
      <c r="C18" s="53">
        <v>334783</v>
      </c>
      <c r="D18" s="57">
        <f>B18/C18-1</f>
        <v>0.13349841539146245</v>
      </c>
      <c r="E18" s="65"/>
      <c r="F18" s="53">
        <v>447334</v>
      </c>
      <c r="G18" s="53">
        <v>406244</v>
      </c>
      <c r="H18" s="52">
        <f>F18/G18-1</f>
        <v>0.10114610923484402</v>
      </c>
      <c r="J18" s="2"/>
      <c r="K18" s="2"/>
      <c r="L18" s="2"/>
      <c r="M18" s="2"/>
      <c r="N18" s="2"/>
      <c r="O18" s="2"/>
    </row>
    <row r="19" spans="1:15" s="48" customFormat="1" ht="12.75">
      <c r="A19" s="14" t="s">
        <v>5</v>
      </c>
      <c r="B19" s="53" t="s">
        <v>48</v>
      </c>
      <c r="C19" s="32" t="s">
        <v>48</v>
      </c>
      <c r="D19" s="32">
        <v>0</v>
      </c>
      <c r="E19" s="65"/>
      <c r="F19" s="53">
        <v>127063</v>
      </c>
      <c r="G19" s="53">
        <v>22424</v>
      </c>
      <c r="H19" s="52">
        <f>F19/G19-1</f>
        <v>4.666384231180878</v>
      </c>
      <c r="J19" s="2"/>
      <c r="K19" s="2"/>
      <c r="L19" s="2"/>
      <c r="M19" s="2"/>
      <c r="N19" s="2"/>
      <c r="O19" s="2"/>
    </row>
    <row r="20" spans="1:15" ht="12.75">
      <c r="A20" s="14" t="s">
        <v>44</v>
      </c>
      <c r="B20" s="53">
        <v>658711</v>
      </c>
      <c r="C20" s="53">
        <v>706647</v>
      </c>
      <c r="D20" s="57">
        <f>B20/C20-1</f>
        <v>-0.06783585014865978</v>
      </c>
      <c r="E20" s="65"/>
      <c r="F20" s="53">
        <v>457706</v>
      </c>
      <c r="G20" s="53">
        <v>492021</v>
      </c>
      <c r="H20" s="52">
        <f>F20/G20-1</f>
        <v>-0.06974295812577103</v>
      </c>
      <c r="J20" s="2"/>
      <c r="K20" s="2"/>
      <c r="L20" s="2"/>
      <c r="M20" s="2"/>
      <c r="N20" s="2"/>
      <c r="O20" s="2"/>
    </row>
    <row r="21" spans="1:15" ht="12.75">
      <c r="A21" s="1" t="s">
        <v>62</v>
      </c>
      <c r="B21" s="53" t="s">
        <v>48</v>
      </c>
      <c r="C21" s="53" t="s">
        <v>48</v>
      </c>
      <c r="D21" s="57" t="s">
        <v>48</v>
      </c>
      <c r="E21" s="65"/>
      <c r="F21" s="74">
        <v>0</v>
      </c>
      <c r="G21" s="74">
        <v>0</v>
      </c>
      <c r="H21" s="52" t="s">
        <v>48</v>
      </c>
      <c r="J21" s="2"/>
      <c r="K21" s="2"/>
      <c r="L21" s="2"/>
      <c r="M21" s="2"/>
      <c r="N21" s="2"/>
      <c r="O21" s="2"/>
    </row>
    <row r="22" spans="1:15" ht="12.75">
      <c r="A22" s="1" t="s">
        <v>74</v>
      </c>
      <c r="B22" s="53">
        <v>366724</v>
      </c>
      <c r="C22" s="89">
        <v>227724</v>
      </c>
      <c r="D22" s="57">
        <f>B22/C22-1</f>
        <v>0.6103880135602746</v>
      </c>
      <c r="E22" s="65"/>
      <c r="F22" s="74">
        <v>401839</v>
      </c>
      <c r="G22" s="74">
        <v>257885</v>
      </c>
      <c r="H22" s="52">
        <f>F22/G22-1</f>
        <v>0.5582100548694184</v>
      </c>
      <c r="J22" s="2"/>
      <c r="K22" s="2"/>
      <c r="L22" s="2"/>
      <c r="M22" s="2"/>
      <c r="N22" s="2"/>
      <c r="O22" s="2"/>
    </row>
    <row r="23" spans="1:15" ht="12.75">
      <c r="A23" s="1" t="s">
        <v>6</v>
      </c>
      <c r="B23" s="53">
        <v>1516006</v>
      </c>
      <c r="C23" s="53">
        <v>884171</v>
      </c>
      <c r="D23" s="57">
        <f>B23/C23-1</f>
        <v>0.7146072422642227</v>
      </c>
      <c r="E23" s="65"/>
      <c r="F23" s="53">
        <v>1474675</v>
      </c>
      <c r="G23" s="53">
        <v>1054904</v>
      </c>
      <c r="H23" s="52">
        <f>F23/G23-1</f>
        <v>0.3979234129361535</v>
      </c>
      <c r="J23" s="2"/>
      <c r="K23" s="2"/>
      <c r="L23" s="2"/>
      <c r="M23" s="2"/>
      <c r="N23" s="2"/>
      <c r="O23" s="2"/>
    </row>
    <row r="24" spans="1:15" ht="13.5" thickBot="1">
      <c r="A24" s="1" t="s">
        <v>7</v>
      </c>
      <c r="B24" s="59">
        <v>125654</v>
      </c>
      <c r="C24" s="59">
        <v>120142</v>
      </c>
      <c r="D24" s="57">
        <f>B24/C24-1</f>
        <v>0.04587904313229352</v>
      </c>
      <c r="E24" s="65"/>
      <c r="F24" s="59">
        <v>168228</v>
      </c>
      <c r="G24" s="59">
        <v>161866</v>
      </c>
      <c r="H24" s="52">
        <f>F24/G24-1</f>
        <v>0.03930411575006487</v>
      </c>
      <c r="J24" s="2"/>
      <c r="K24" s="2"/>
      <c r="L24" s="2"/>
      <c r="M24" s="2"/>
      <c r="N24" s="2"/>
      <c r="O24" s="2"/>
    </row>
    <row r="25" spans="1:15" ht="13.5" thickBot="1">
      <c r="A25" s="3" t="s">
        <v>8</v>
      </c>
      <c r="B25" s="79">
        <f>SUM(B7:B10)+SUM(B11:B24)</f>
        <v>134766770</v>
      </c>
      <c r="C25" s="75">
        <f>SUM(C7:C10)+SUM(C11:C24)</f>
        <v>125062033</v>
      </c>
      <c r="D25" s="76">
        <f>B25/C25-1</f>
        <v>0.07759938621819784</v>
      </c>
      <c r="E25" s="65"/>
      <c r="F25" s="79">
        <f>SUM(F7:F10)+SUM(F11:F24)</f>
        <v>141281707</v>
      </c>
      <c r="G25" s="75">
        <f>SUM(G7:G10)+SUM(G11:G24)</f>
        <v>132501190</v>
      </c>
      <c r="H25" s="33">
        <f>F25/G25-1</f>
        <v>0.06626745767339903</v>
      </c>
      <c r="J25" s="2"/>
      <c r="K25" s="2"/>
      <c r="L25" s="2"/>
      <c r="M25" s="2"/>
      <c r="N25" s="2"/>
      <c r="O25" s="2"/>
    </row>
    <row r="26" spans="1:15" ht="13.5" thickTop="1">
      <c r="A26" s="4"/>
      <c r="B26" s="77"/>
      <c r="C26" s="77"/>
      <c r="D26" s="78"/>
      <c r="J26" s="2"/>
      <c r="K26" s="2"/>
      <c r="L26" s="2"/>
      <c r="M26" s="2"/>
      <c r="N26" s="2"/>
      <c r="O26" s="2"/>
    </row>
    <row r="27" spans="1:15" ht="12.75">
      <c r="A27" s="22" t="s">
        <v>59</v>
      </c>
      <c r="B27" s="77"/>
      <c r="C27" s="77"/>
      <c r="D27" s="78"/>
      <c r="F27" s="65"/>
      <c r="J27" s="2"/>
      <c r="K27" s="2"/>
      <c r="L27" s="2"/>
      <c r="M27" s="2"/>
      <c r="N27" s="2"/>
      <c r="O27" s="2"/>
    </row>
    <row r="28" spans="1:15" ht="12.75">
      <c r="A28" s="4"/>
      <c r="B28" s="77"/>
      <c r="C28" s="77"/>
      <c r="D28" s="78"/>
      <c r="J28" s="2"/>
      <c r="K28" s="2"/>
      <c r="L28" s="2"/>
      <c r="M28" s="2"/>
      <c r="N28" s="2"/>
      <c r="O28" s="2"/>
    </row>
    <row r="29" spans="1:15" ht="16.5" customHeight="1">
      <c r="A29" s="18"/>
      <c r="B29" s="103" t="s">
        <v>45</v>
      </c>
      <c r="C29" s="103"/>
      <c r="D29" s="104"/>
      <c r="F29" s="103" t="s">
        <v>0</v>
      </c>
      <c r="G29" s="103"/>
      <c r="H29" s="104"/>
      <c r="J29" s="2"/>
      <c r="K29" s="2"/>
      <c r="L29" s="2"/>
      <c r="M29" s="2"/>
      <c r="N29" s="2"/>
      <c r="O29" s="2"/>
    </row>
    <row r="30" spans="1:15" ht="12.75">
      <c r="A30" s="19" t="s">
        <v>58</v>
      </c>
      <c r="B30" s="105">
        <v>44834</v>
      </c>
      <c r="C30" s="105">
        <v>44561</v>
      </c>
      <c r="D30" s="69" t="s">
        <v>78</v>
      </c>
      <c r="F30" s="105">
        <v>44834</v>
      </c>
      <c r="G30" s="105">
        <v>44561</v>
      </c>
      <c r="H30" s="69" t="s">
        <v>78</v>
      </c>
      <c r="J30" s="2"/>
      <c r="K30" s="2"/>
      <c r="L30" s="2"/>
      <c r="M30" s="2"/>
      <c r="N30" s="2"/>
      <c r="O30" s="2"/>
    </row>
    <row r="31" spans="1:15" ht="13.5" thickBot="1">
      <c r="A31" s="26" t="s">
        <v>1</v>
      </c>
      <c r="B31" s="106"/>
      <c r="C31" s="106"/>
      <c r="D31" s="8" t="s">
        <v>68</v>
      </c>
      <c r="F31" s="106"/>
      <c r="G31" s="106"/>
      <c r="H31" s="8" t="s">
        <v>68</v>
      </c>
      <c r="J31" s="2"/>
      <c r="K31" s="2"/>
      <c r="L31" s="2"/>
      <c r="M31" s="2"/>
      <c r="N31" s="2"/>
      <c r="O31" s="2"/>
    </row>
    <row r="32" spans="1:15" ht="12.75">
      <c r="A32" s="58" t="s">
        <v>51</v>
      </c>
      <c r="B32" s="53">
        <v>46600</v>
      </c>
      <c r="C32" s="53">
        <v>38689</v>
      </c>
      <c r="D32" s="57">
        <f aca="true" t="shared" si="2" ref="D32:D38">B32/C32-1</f>
        <v>0.20447672465041733</v>
      </c>
      <c r="E32" s="65"/>
      <c r="F32" s="53">
        <v>46600</v>
      </c>
      <c r="G32" s="53">
        <v>39179</v>
      </c>
      <c r="H32" s="52">
        <f aca="true" t="shared" si="3" ref="H32:H38">F32/G32-1</f>
        <v>0.18941269557671192</v>
      </c>
      <c r="J32" s="2"/>
      <c r="K32" s="2"/>
      <c r="L32" s="2"/>
      <c r="M32" s="2"/>
      <c r="N32" s="2"/>
      <c r="O32" s="2"/>
    </row>
    <row r="33" spans="1:15" ht="12.75">
      <c r="A33" s="58" t="s">
        <v>9</v>
      </c>
      <c r="B33" s="53">
        <v>1718205</v>
      </c>
      <c r="C33" s="53">
        <v>952453</v>
      </c>
      <c r="D33" s="57">
        <f t="shared" si="2"/>
        <v>0.8039787790053683</v>
      </c>
      <c r="E33" s="65"/>
      <c r="F33" s="53">
        <v>1823670</v>
      </c>
      <c r="G33" s="53">
        <v>1024259</v>
      </c>
      <c r="H33" s="52">
        <f t="shared" si="3"/>
        <v>0.780477398782925</v>
      </c>
      <c r="J33" s="2"/>
      <c r="K33" s="2"/>
      <c r="L33" s="2"/>
      <c r="M33" s="2"/>
      <c r="N33" s="2"/>
      <c r="O33" s="2"/>
    </row>
    <row r="34" spans="1:15" ht="12.75">
      <c r="A34" s="58" t="s">
        <v>10</v>
      </c>
      <c r="B34" s="53">
        <v>110253130</v>
      </c>
      <c r="C34" s="53">
        <v>102698085</v>
      </c>
      <c r="D34" s="57">
        <f t="shared" si="2"/>
        <v>0.07356558790750567</v>
      </c>
      <c r="E34" s="65"/>
      <c r="F34" s="53">
        <v>113438997</v>
      </c>
      <c r="G34" s="53">
        <v>108021629</v>
      </c>
      <c r="H34" s="52">
        <f t="shared" si="3"/>
        <v>0.05015077119416511</v>
      </c>
      <c r="J34" s="2"/>
      <c r="K34" s="2"/>
      <c r="L34" s="2"/>
      <c r="M34" s="2"/>
      <c r="N34" s="2"/>
      <c r="O34" s="2"/>
    </row>
    <row r="35" spans="1:15" ht="12.75">
      <c r="A35" s="50" t="s">
        <v>11</v>
      </c>
      <c r="B35" s="53">
        <v>9187940</v>
      </c>
      <c r="C35" s="53">
        <v>7457843</v>
      </c>
      <c r="D35" s="57">
        <f t="shared" si="2"/>
        <v>0.23198356414850774</v>
      </c>
      <c r="E35" s="65"/>
      <c r="F35" s="53">
        <v>10450645</v>
      </c>
      <c r="G35" s="53">
        <v>7929500</v>
      </c>
      <c r="H35" s="52">
        <f t="shared" si="3"/>
        <v>0.3179450154486412</v>
      </c>
      <c r="J35" s="2"/>
      <c r="K35" s="2"/>
      <c r="L35" s="2"/>
      <c r="M35" s="2"/>
      <c r="N35" s="2"/>
      <c r="O35" s="2"/>
    </row>
    <row r="36" spans="1:15" ht="12.75">
      <c r="A36" s="14" t="s">
        <v>12</v>
      </c>
      <c r="B36" s="53">
        <v>1754297</v>
      </c>
      <c r="C36" s="53">
        <v>1706234</v>
      </c>
      <c r="D36" s="57">
        <f t="shared" si="2"/>
        <v>0.02816905535817482</v>
      </c>
      <c r="E36" s="65"/>
      <c r="F36" s="53">
        <v>1783872</v>
      </c>
      <c r="G36" s="53">
        <v>1762484</v>
      </c>
      <c r="H36" s="52">
        <f t="shared" si="3"/>
        <v>0.012135145624017074</v>
      </c>
      <c r="J36" s="2"/>
      <c r="K36" s="2"/>
      <c r="L36" s="2"/>
      <c r="M36" s="2"/>
      <c r="N36" s="2"/>
      <c r="O36" s="2"/>
    </row>
    <row r="37" spans="1:15" ht="12.75">
      <c r="A37" s="58" t="s">
        <v>75</v>
      </c>
      <c r="B37" s="53">
        <v>425200</v>
      </c>
      <c r="C37" s="53">
        <v>493006</v>
      </c>
      <c r="D37" s="57">
        <f t="shared" si="2"/>
        <v>-0.13753585149065128</v>
      </c>
      <c r="E37" s="65"/>
      <c r="F37" s="53">
        <v>478196</v>
      </c>
      <c r="G37" s="53">
        <v>538460</v>
      </c>
      <c r="H37" s="52">
        <f t="shared" si="3"/>
        <v>-0.11191917691193398</v>
      </c>
      <c r="J37" s="2"/>
      <c r="K37" s="2"/>
      <c r="L37" s="2"/>
      <c r="M37" s="2"/>
      <c r="N37" s="2"/>
      <c r="O37" s="2"/>
    </row>
    <row r="38" spans="1:15" ht="12.75">
      <c r="A38" s="58" t="s">
        <v>13</v>
      </c>
      <c r="B38" s="53">
        <v>67964</v>
      </c>
      <c r="C38" s="89">
        <v>62076</v>
      </c>
      <c r="D38" s="57">
        <f t="shared" si="2"/>
        <v>0.09485147238868485</v>
      </c>
      <c r="E38" s="65"/>
      <c r="F38" s="53">
        <v>82131</v>
      </c>
      <c r="G38" s="53">
        <v>68357</v>
      </c>
      <c r="H38" s="52">
        <f t="shared" si="3"/>
        <v>0.20150094357563963</v>
      </c>
      <c r="J38" s="2"/>
      <c r="K38" s="2"/>
      <c r="L38" s="2"/>
      <c r="M38" s="2"/>
      <c r="N38" s="2"/>
      <c r="O38" s="2"/>
    </row>
    <row r="39" spans="1:15" ht="12.75">
      <c r="A39" s="58" t="s">
        <v>52</v>
      </c>
      <c r="B39" s="53" t="s">
        <v>48</v>
      </c>
      <c r="C39" s="53" t="s">
        <v>48</v>
      </c>
      <c r="D39" s="57" t="s">
        <v>48</v>
      </c>
      <c r="E39" s="65"/>
      <c r="F39" s="32">
        <v>0</v>
      </c>
      <c r="G39" s="32">
        <v>0</v>
      </c>
      <c r="H39" s="52" t="s">
        <v>48</v>
      </c>
      <c r="J39" s="2"/>
      <c r="K39" s="2"/>
      <c r="L39" s="2"/>
      <c r="M39" s="2"/>
      <c r="N39" s="2"/>
      <c r="O39" s="2"/>
    </row>
    <row r="40" spans="1:15" ht="12.75">
      <c r="A40" s="58" t="s">
        <v>46</v>
      </c>
      <c r="B40" s="53">
        <v>624668</v>
      </c>
      <c r="C40" s="53">
        <v>716569</v>
      </c>
      <c r="D40" s="57">
        <f>B40/C40-1</f>
        <v>-0.12825143147414975</v>
      </c>
      <c r="E40" s="65"/>
      <c r="F40" s="53">
        <v>461871</v>
      </c>
      <c r="G40" s="53">
        <v>498597</v>
      </c>
      <c r="H40" s="52">
        <f>F40/G40-1</f>
        <v>-0.073658686273684</v>
      </c>
      <c r="J40" s="2"/>
      <c r="K40" s="2"/>
      <c r="L40" s="2"/>
      <c r="M40" s="2"/>
      <c r="N40" s="2"/>
      <c r="O40" s="2"/>
    </row>
    <row r="41" spans="1:15" ht="12.75">
      <c r="A41" s="1" t="s">
        <v>14</v>
      </c>
      <c r="B41" s="53">
        <v>1398907</v>
      </c>
      <c r="C41" s="53">
        <v>1440467</v>
      </c>
      <c r="D41" s="57">
        <f>B41/C41-1</f>
        <v>-0.02885175432689535</v>
      </c>
      <c r="E41" s="65"/>
      <c r="F41" s="53">
        <v>1884456</v>
      </c>
      <c r="G41" s="53">
        <v>1860504</v>
      </c>
      <c r="H41" s="52">
        <f>F41/G41-1</f>
        <v>0.01287393093484357</v>
      </c>
      <c r="J41" s="2"/>
      <c r="K41" s="2"/>
      <c r="L41" s="2"/>
      <c r="M41" s="2"/>
      <c r="N41" s="2"/>
      <c r="O41" s="2"/>
    </row>
    <row r="42" spans="1:15" ht="13.5" thickBot="1">
      <c r="A42" s="1" t="s">
        <v>15</v>
      </c>
      <c r="B42" s="59">
        <v>134373</v>
      </c>
      <c r="C42" s="59">
        <v>143486</v>
      </c>
      <c r="D42" s="57">
        <f>B42/C42-1</f>
        <v>-0.0635114227171989</v>
      </c>
      <c r="E42" s="65"/>
      <c r="F42" s="59">
        <v>181794</v>
      </c>
      <c r="G42" s="59">
        <v>194087</v>
      </c>
      <c r="H42" s="52">
        <f>F42/G42-1</f>
        <v>-0.06333757541720986</v>
      </c>
      <c r="J42" s="2"/>
      <c r="K42" s="2"/>
      <c r="L42" s="2"/>
      <c r="M42" s="2"/>
      <c r="N42" s="2"/>
      <c r="O42" s="2"/>
    </row>
    <row r="43" spans="1:15" ht="13.5" thickBot="1">
      <c r="A43" s="60" t="s">
        <v>16</v>
      </c>
      <c r="B43" s="79">
        <f>SUM(B32:B42)</f>
        <v>125611284</v>
      </c>
      <c r="C43" s="79">
        <f>SUM(C32:C42)</f>
        <v>115708908</v>
      </c>
      <c r="D43" s="80">
        <f>B43/C43-1</f>
        <v>0.085580066143222</v>
      </c>
      <c r="E43" s="65"/>
      <c r="F43" s="79">
        <f>SUM(F32:F42)</f>
        <v>130632232</v>
      </c>
      <c r="G43" s="79">
        <f>SUM(G32:G42)</f>
        <v>121937056</v>
      </c>
      <c r="H43" s="33">
        <f>F43/G43-1</f>
        <v>0.07130872505237451</v>
      </c>
      <c r="J43" s="2"/>
      <c r="K43" s="2"/>
      <c r="L43" s="2"/>
      <c r="M43" s="2"/>
      <c r="N43" s="2"/>
      <c r="O43" s="2"/>
    </row>
    <row r="44" spans="1:15" ht="13.5" thickTop="1">
      <c r="A44" s="61"/>
      <c r="B44" s="81"/>
      <c r="C44" s="81"/>
      <c r="D44" s="82"/>
      <c r="E44" s="65"/>
      <c r="J44" s="2"/>
      <c r="K44" s="2"/>
      <c r="L44" s="2"/>
      <c r="M44" s="2"/>
      <c r="N44" s="2"/>
      <c r="O44" s="2"/>
    </row>
    <row r="45" spans="1:15" ht="12.75">
      <c r="A45" s="62" t="s">
        <v>17</v>
      </c>
      <c r="B45" s="83"/>
      <c r="C45" s="83"/>
      <c r="D45" s="84"/>
      <c r="E45" s="65"/>
      <c r="J45" s="2"/>
      <c r="K45" s="2"/>
      <c r="L45" s="2"/>
      <c r="M45" s="2"/>
      <c r="N45" s="2"/>
      <c r="O45" s="2"/>
    </row>
    <row r="46" spans="1:15" ht="12.75">
      <c r="A46" s="58" t="s">
        <v>18</v>
      </c>
      <c r="B46" s="53">
        <v>7163083</v>
      </c>
      <c r="C46" s="53">
        <v>6397971</v>
      </c>
      <c r="D46" s="57">
        <f>B46/C46-1</f>
        <v>0.11958666270916196</v>
      </c>
      <c r="E46" s="65"/>
      <c r="F46" s="53">
        <v>7163083</v>
      </c>
      <c r="G46" s="53">
        <v>6397971</v>
      </c>
      <c r="H46" s="52">
        <f>F46/G46-1</f>
        <v>0.11958666270916196</v>
      </c>
      <c r="J46" s="2"/>
      <c r="K46" s="2"/>
      <c r="L46" s="2"/>
      <c r="M46" s="2"/>
      <c r="N46" s="2"/>
      <c r="O46" s="2"/>
    </row>
    <row r="47" spans="1:15" ht="12.75">
      <c r="A47" s="50" t="s">
        <v>19</v>
      </c>
      <c r="B47" s="97">
        <v>-13368</v>
      </c>
      <c r="C47" s="90">
        <v>0</v>
      </c>
      <c r="D47" s="32">
        <v>0</v>
      </c>
      <c r="E47" s="65"/>
      <c r="F47" s="53">
        <v>-28655</v>
      </c>
      <c r="G47" s="53">
        <v>-15287</v>
      </c>
      <c r="H47" s="52">
        <f>F47/G47-1</f>
        <v>0.87446850264931</v>
      </c>
      <c r="J47" s="2"/>
      <c r="K47" s="2"/>
      <c r="L47" s="2"/>
      <c r="M47" s="2"/>
      <c r="N47" s="2"/>
      <c r="O47" s="2"/>
    </row>
    <row r="48" spans="1:15" ht="12.75">
      <c r="A48" s="58" t="s">
        <v>20</v>
      </c>
      <c r="B48" s="53">
        <v>28614</v>
      </c>
      <c r="C48" s="53">
        <v>28614</v>
      </c>
      <c r="D48" s="57" t="s">
        <v>48</v>
      </c>
      <c r="E48" s="65"/>
      <c r="F48" s="53">
        <v>31235</v>
      </c>
      <c r="G48" s="53">
        <v>31235</v>
      </c>
      <c r="H48" s="52" t="s">
        <v>48</v>
      </c>
      <c r="J48" s="2"/>
      <c r="K48" s="2"/>
      <c r="L48" s="2"/>
      <c r="M48" s="2"/>
      <c r="N48" s="2"/>
      <c r="O48" s="2"/>
    </row>
    <row r="49" spans="1:15" ht="12.75">
      <c r="A49" s="50" t="s">
        <v>21</v>
      </c>
      <c r="B49" s="53">
        <v>2911319</v>
      </c>
      <c r="C49" s="53">
        <v>3051409</v>
      </c>
      <c r="D49" s="57">
        <f>B49/C49-1</f>
        <v>-0.04590993865456905</v>
      </c>
      <c r="E49" s="65"/>
      <c r="F49" s="53">
        <v>3794139</v>
      </c>
      <c r="G49" s="53">
        <v>3736875</v>
      </c>
      <c r="H49" s="52">
        <f aca="true" t="shared" si="4" ref="H49:H55">F49/G49-1</f>
        <v>0.015324034119418073</v>
      </c>
      <c r="J49" s="2"/>
      <c r="K49" s="2"/>
      <c r="L49" s="2"/>
      <c r="M49" s="2"/>
      <c r="N49" s="2"/>
      <c r="O49" s="2"/>
    </row>
    <row r="50" spans="1:15" s="48" customFormat="1" ht="12.75">
      <c r="A50" s="50" t="s">
        <v>76</v>
      </c>
      <c r="B50" s="53">
        <v>30391</v>
      </c>
      <c r="C50" s="53">
        <v>42234</v>
      </c>
      <c r="D50" s="57">
        <f>B50/C50-1</f>
        <v>-0.28041388454799454</v>
      </c>
      <c r="E50" s="65"/>
      <c r="F50" s="53">
        <v>60674</v>
      </c>
      <c r="G50" s="53">
        <v>73292</v>
      </c>
      <c r="H50" s="52">
        <f t="shared" si="4"/>
        <v>-0.17216067237897725</v>
      </c>
      <c r="J50" s="2"/>
      <c r="K50" s="2"/>
      <c r="L50" s="2"/>
      <c r="M50" s="2"/>
      <c r="N50" s="2"/>
      <c r="O50" s="2"/>
    </row>
    <row r="51" spans="1:15" s="48" customFormat="1" ht="25.5">
      <c r="A51" s="14" t="s">
        <v>65</v>
      </c>
      <c r="B51" s="53">
        <v>-1802117</v>
      </c>
      <c r="C51" s="53">
        <v>-1004667</v>
      </c>
      <c r="D51" s="57">
        <f>B51/C51-1</f>
        <v>0.7937455893345755</v>
      </c>
      <c r="E51" s="65"/>
      <c r="F51" s="53">
        <v>-1804670</v>
      </c>
      <c r="G51" s="53">
        <v>-996697</v>
      </c>
      <c r="H51" s="52">
        <f t="shared" si="4"/>
        <v>0.8106505788619811</v>
      </c>
      <c r="J51" s="2"/>
      <c r="K51" s="2"/>
      <c r="L51" s="2"/>
      <c r="M51" s="2"/>
      <c r="N51" s="2"/>
      <c r="O51" s="2"/>
    </row>
    <row r="52" spans="1:15" s="48" customFormat="1" ht="12.75">
      <c r="A52" s="58" t="s">
        <v>22</v>
      </c>
      <c r="B52" s="53">
        <v>837564</v>
      </c>
      <c r="C52" s="53">
        <v>837564</v>
      </c>
      <c r="D52" s="57" t="s">
        <v>48</v>
      </c>
      <c r="E52" s="65"/>
      <c r="F52" s="53">
        <v>867624</v>
      </c>
      <c r="G52" s="53">
        <v>864893</v>
      </c>
      <c r="H52" s="52">
        <f t="shared" si="4"/>
        <v>0.0031576160288036004</v>
      </c>
      <c r="J52" s="2"/>
      <c r="K52" s="2"/>
      <c r="L52" s="2"/>
      <c r="M52" s="2"/>
      <c r="N52" s="2"/>
      <c r="O52" s="2"/>
    </row>
    <row r="53" spans="1:15" ht="13.5" thickBot="1">
      <c r="A53" s="60" t="s">
        <v>23</v>
      </c>
      <c r="B53" s="85">
        <f>SUM(B46:B52)</f>
        <v>9155486</v>
      </c>
      <c r="C53" s="85">
        <f>SUM(C46:C52)</f>
        <v>9353125</v>
      </c>
      <c r="D53" s="86">
        <f>B53/C53-1</f>
        <v>-0.021130798529903072</v>
      </c>
      <c r="E53" s="65"/>
      <c r="F53" s="85">
        <f>SUM(F46:F52)</f>
        <v>10083430</v>
      </c>
      <c r="G53" s="85">
        <f>SUM(G46:G52)</f>
        <v>10092282</v>
      </c>
      <c r="H53" s="34">
        <f t="shared" si="4"/>
        <v>-0.0008771058914128771</v>
      </c>
      <c r="J53" s="2"/>
      <c r="K53" s="2"/>
      <c r="L53" s="2"/>
      <c r="M53" s="2"/>
      <c r="N53" s="2"/>
      <c r="O53" s="2"/>
    </row>
    <row r="54" spans="1:15" ht="12.75">
      <c r="A54" s="50" t="s">
        <v>53</v>
      </c>
      <c r="B54" s="32">
        <v>0</v>
      </c>
      <c r="C54" s="32">
        <v>0</v>
      </c>
      <c r="D54" s="32">
        <v>0</v>
      </c>
      <c r="E54" s="65"/>
      <c r="F54" s="53">
        <v>566045</v>
      </c>
      <c r="G54" s="53">
        <v>471852</v>
      </c>
      <c r="H54" s="52">
        <f t="shared" si="4"/>
        <v>0.19962403465493428</v>
      </c>
      <c r="J54" s="2"/>
      <c r="K54" s="2"/>
      <c r="L54" s="2"/>
      <c r="M54" s="2"/>
      <c r="N54" s="2"/>
      <c r="O54" s="2"/>
    </row>
    <row r="55" spans="1:15" ht="13.5" thickBot="1">
      <c r="A55" s="60" t="s">
        <v>24</v>
      </c>
      <c r="B55" s="79">
        <f>B53+B43+B54</f>
        <v>134766770</v>
      </c>
      <c r="C55" s="79">
        <f>C53+C43+C54</f>
        <v>125062033</v>
      </c>
      <c r="D55" s="87">
        <f>B55/C55-1</f>
        <v>0.07759938621819784</v>
      </c>
      <c r="E55" s="65"/>
      <c r="F55" s="79">
        <f>F53+F43+F54</f>
        <v>141281707</v>
      </c>
      <c r="G55" s="79">
        <f>G53+G43+G54</f>
        <v>132501190</v>
      </c>
      <c r="H55" s="35">
        <f t="shared" si="4"/>
        <v>0.06626745767339903</v>
      </c>
      <c r="J55" s="2"/>
      <c r="K55" s="2"/>
      <c r="L55" s="2"/>
      <c r="M55" s="2"/>
      <c r="N55" s="2"/>
      <c r="O55" s="2"/>
    </row>
    <row r="56" ht="13.5" thickTop="1"/>
    <row r="57" spans="1:3" ht="12.75">
      <c r="A57" s="23" t="s">
        <v>54</v>
      </c>
      <c r="B57" s="65"/>
      <c r="C57" s="65"/>
    </row>
    <row r="58" spans="1:4" ht="12.75">
      <c r="A58" s="93" t="s">
        <v>85</v>
      </c>
      <c r="B58" s="65"/>
      <c r="C58" s="65"/>
      <c r="D58" s="65"/>
    </row>
    <row r="59" spans="2:8" ht="12.75">
      <c r="B59" s="65"/>
      <c r="C59" s="65"/>
      <c r="D59" s="65"/>
      <c r="E59" s="65"/>
      <c r="F59" s="65"/>
      <c r="G59" s="65"/>
      <c r="H59" s="2"/>
    </row>
    <row r="60" spans="1:8" ht="36.75" customHeight="1">
      <c r="A60" s="27" t="s">
        <v>40</v>
      </c>
      <c r="C60" s="88"/>
      <c r="F60" s="109" t="s">
        <v>63</v>
      </c>
      <c r="G60" s="110"/>
      <c r="H60" s="110"/>
    </row>
    <row r="61" spans="1:8" ht="12.75">
      <c r="A61" s="25" t="s">
        <v>41</v>
      </c>
      <c r="C61" s="88"/>
      <c r="F61" s="107" t="s">
        <v>42</v>
      </c>
      <c r="G61" s="108"/>
      <c r="H61" s="108"/>
    </row>
  </sheetData>
  <sheetProtection password="E73A" sheet="1" objects="1" scenarios="1"/>
  <mergeCells count="16">
    <mergeCell ref="F61:H61"/>
    <mergeCell ref="G30:G31"/>
    <mergeCell ref="B29:D29"/>
    <mergeCell ref="B30:B31"/>
    <mergeCell ref="C30:C31"/>
    <mergeCell ref="F30:F31"/>
    <mergeCell ref="F60:H60"/>
    <mergeCell ref="A1:D1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="91" zoomScaleNormal="91" zoomScalePageLayoutView="0" workbookViewId="0" topLeftCell="A1">
      <selection activeCell="L17" sqref="L17"/>
    </sheetView>
  </sheetViews>
  <sheetFormatPr defaultColWidth="9.140625" defaultRowHeight="12.75"/>
  <cols>
    <col min="1" max="1" width="66.140625" style="6" customWidth="1"/>
    <col min="2" max="2" width="13.28125" style="6" customWidth="1"/>
    <col min="3" max="3" width="15.57421875" style="6" customWidth="1"/>
    <col min="4" max="4" width="12.421875" style="6" customWidth="1"/>
    <col min="5" max="5" width="4.7109375" style="6" customWidth="1"/>
    <col min="6" max="6" width="16.140625" style="6" customWidth="1"/>
    <col min="7" max="7" width="19.7109375" style="6" customWidth="1"/>
    <col min="8" max="8" width="14.57421875" style="6" customWidth="1"/>
    <col min="9" max="9" width="7.28125" style="6" bestFit="1" customWidth="1"/>
    <col min="10" max="10" width="5.140625" style="6" bestFit="1" customWidth="1"/>
    <col min="11" max="11" width="12.00390625" style="6" bestFit="1" customWidth="1"/>
    <col min="12" max="12" width="11.7109375" style="6" bestFit="1" customWidth="1"/>
    <col min="13" max="13" width="10.28125" style="6" bestFit="1" customWidth="1"/>
    <col min="14" max="16384" width="9.140625" style="6" customWidth="1"/>
  </cols>
  <sheetData>
    <row r="1" ht="12.75">
      <c r="A1" s="21" t="s">
        <v>79</v>
      </c>
    </row>
    <row r="4" spans="1:8" ht="15" customHeight="1">
      <c r="A4" s="5"/>
      <c r="B4" s="116" t="s">
        <v>45</v>
      </c>
      <c r="C4" s="102"/>
      <c r="D4" s="102"/>
      <c r="F4" s="103" t="s">
        <v>0</v>
      </c>
      <c r="G4" s="103"/>
      <c r="H4" s="104"/>
    </row>
    <row r="5" spans="1:8" ht="12.75">
      <c r="A5" s="114" t="s">
        <v>25</v>
      </c>
      <c r="B5" s="105">
        <v>44834</v>
      </c>
      <c r="C5" s="105">
        <v>44469</v>
      </c>
      <c r="D5" s="7" t="s">
        <v>78</v>
      </c>
      <c r="F5" s="105">
        <v>44834</v>
      </c>
      <c r="G5" s="105">
        <v>44469</v>
      </c>
      <c r="H5" s="7" t="s">
        <v>78</v>
      </c>
    </row>
    <row r="6" spans="1:8" ht="13.5" thickBot="1">
      <c r="A6" s="115"/>
      <c r="B6" s="106"/>
      <c r="C6" s="106"/>
      <c r="D6" s="8" t="s">
        <v>80</v>
      </c>
      <c r="F6" s="106"/>
      <c r="G6" s="106"/>
      <c r="H6" s="8" t="s">
        <v>80</v>
      </c>
    </row>
    <row r="7" spans="1:17" ht="12.75">
      <c r="A7" s="98" t="s">
        <v>56</v>
      </c>
      <c r="B7" s="11">
        <v>3510112</v>
      </c>
      <c r="C7" s="11">
        <v>2369357</v>
      </c>
      <c r="D7" s="36">
        <f aca="true" t="shared" si="0" ref="D7:D26">B7/C7-1</f>
        <v>0.48146184808789894</v>
      </c>
      <c r="E7" s="11"/>
      <c r="F7" s="11">
        <v>3966434</v>
      </c>
      <c r="G7" s="11">
        <v>2590208</v>
      </c>
      <c r="H7" s="36">
        <f aca="true" t="shared" si="1" ref="H7:H26">F7/G7-1</f>
        <v>0.5313187203498715</v>
      </c>
      <c r="K7" s="11"/>
      <c r="L7" s="11"/>
      <c r="M7" s="11"/>
      <c r="N7" s="11"/>
      <c r="O7" s="11"/>
      <c r="P7" s="11"/>
      <c r="Q7" s="11"/>
    </row>
    <row r="8" spans="1:17" ht="12.75">
      <c r="A8" s="9" t="s">
        <v>60</v>
      </c>
      <c r="B8" s="94">
        <v>18440</v>
      </c>
      <c r="C8" s="11">
        <v>8188</v>
      </c>
      <c r="D8" s="36">
        <f t="shared" si="0"/>
        <v>1.2520762090864679</v>
      </c>
      <c r="E8" s="11"/>
      <c r="F8" s="42">
        <v>152560</v>
      </c>
      <c r="G8" s="42">
        <v>88309</v>
      </c>
      <c r="H8" s="36">
        <f t="shared" si="1"/>
        <v>0.7275702363292529</v>
      </c>
      <c r="K8" s="11"/>
      <c r="L8" s="11"/>
      <c r="M8" s="11"/>
      <c r="N8" s="11"/>
      <c r="O8" s="11"/>
      <c r="P8" s="11"/>
      <c r="Q8" s="11"/>
    </row>
    <row r="9" spans="1:17" ht="12.75">
      <c r="A9" s="9" t="s">
        <v>82</v>
      </c>
      <c r="B9" s="11">
        <v>-907321</v>
      </c>
      <c r="C9" s="11">
        <v>-375239</v>
      </c>
      <c r="D9" s="36">
        <f t="shared" si="0"/>
        <v>1.4179816063895276</v>
      </c>
      <c r="E9" s="11"/>
      <c r="F9" s="11">
        <v>-971726</v>
      </c>
      <c r="G9" s="11">
        <v>-410333</v>
      </c>
      <c r="H9" s="36">
        <f t="shared" si="1"/>
        <v>1.3681400228594822</v>
      </c>
      <c r="K9" s="11"/>
      <c r="L9" s="11"/>
      <c r="M9" s="11"/>
      <c r="N9" s="11"/>
      <c r="O9" s="11"/>
      <c r="P9" s="11"/>
      <c r="Q9" s="11"/>
    </row>
    <row r="10" spans="1:17" ht="12.75">
      <c r="A10" s="9" t="s">
        <v>61</v>
      </c>
      <c r="B10" s="11">
        <v>-4830</v>
      </c>
      <c r="C10" s="11">
        <v>-5012</v>
      </c>
      <c r="D10" s="36">
        <f t="shared" si="0"/>
        <v>-0.03631284916201116</v>
      </c>
      <c r="E10" s="11"/>
      <c r="F10" s="11">
        <v>-1554</v>
      </c>
      <c r="G10" s="11">
        <v>-973</v>
      </c>
      <c r="H10" s="36">
        <f t="shared" si="1"/>
        <v>0.5971223021582734</v>
      </c>
      <c r="K10" s="11"/>
      <c r="L10" s="11"/>
      <c r="M10" s="11"/>
      <c r="N10" s="11"/>
      <c r="O10" s="11"/>
      <c r="P10" s="11"/>
      <c r="Q10" s="11"/>
    </row>
    <row r="11" spans="1:17" ht="12.75">
      <c r="A11" s="15" t="s">
        <v>26</v>
      </c>
      <c r="B11" s="37">
        <f>SUM(B7:B10)</f>
        <v>2616401</v>
      </c>
      <c r="C11" s="37">
        <f>SUM(C7:C10)</f>
        <v>1997294</v>
      </c>
      <c r="D11" s="38">
        <f t="shared" si="0"/>
        <v>0.3099728933246684</v>
      </c>
      <c r="E11" s="11"/>
      <c r="F11" s="37">
        <f>SUM(F7:F10)</f>
        <v>3145714</v>
      </c>
      <c r="G11" s="37">
        <f>SUM(G7:G10)</f>
        <v>2267211</v>
      </c>
      <c r="H11" s="38">
        <f t="shared" si="1"/>
        <v>0.3874818003264804</v>
      </c>
      <c r="K11" s="11"/>
      <c r="L11" s="11"/>
      <c r="M11" s="11"/>
      <c r="N11" s="11"/>
      <c r="O11" s="11"/>
      <c r="P11" s="11"/>
      <c r="Q11" s="11"/>
    </row>
    <row r="12" spans="1:17" ht="12.75">
      <c r="A12" s="9" t="s">
        <v>27</v>
      </c>
      <c r="B12" s="11">
        <v>1104485</v>
      </c>
      <c r="C12" s="11">
        <v>887132</v>
      </c>
      <c r="D12" s="36">
        <f t="shared" si="0"/>
        <v>0.24500638011028797</v>
      </c>
      <c r="E12" s="11"/>
      <c r="F12" s="11">
        <v>1291604</v>
      </c>
      <c r="G12" s="11">
        <v>1030694</v>
      </c>
      <c r="H12" s="36">
        <f t="shared" si="1"/>
        <v>0.25314011724139274</v>
      </c>
      <c r="K12" s="11"/>
      <c r="L12" s="11"/>
      <c r="M12" s="11"/>
      <c r="N12" s="11"/>
      <c r="O12" s="11"/>
      <c r="P12" s="11"/>
      <c r="Q12" s="11"/>
    </row>
    <row r="13" spans="1:17" ht="12.75">
      <c r="A13" s="9" t="s">
        <v>28</v>
      </c>
      <c r="B13" s="11">
        <v>-377390</v>
      </c>
      <c r="C13" s="11">
        <v>-287514</v>
      </c>
      <c r="D13" s="36">
        <f t="shared" si="0"/>
        <v>0.312596951800608</v>
      </c>
      <c r="E13" s="11"/>
      <c r="F13" s="11">
        <v>-439201</v>
      </c>
      <c r="G13" s="11">
        <v>-329272</v>
      </c>
      <c r="H13" s="36">
        <f t="shared" si="1"/>
        <v>0.3338546854879856</v>
      </c>
      <c r="K13" s="11"/>
      <c r="L13" s="11"/>
      <c r="M13" s="11"/>
      <c r="N13" s="11"/>
      <c r="O13" s="11"/>
      <c r="P13" s="11"/>
      <c r="Q13" s="11"/>
    </row>
    <row r="14" spans="1:17" ht="12.75">
      <c r="A14" s="16" t="s">
        <v>29</v>
      </c>
      <c r="B14" s="39">
        <f>SUM(B12:B13)</f>
        <v>727095</v>
      </c>
      <c r="C14" s="39">
        <f>SUM(C12:C13)</f>
        <v>599618</v>
      </c>
      <c r="D14" s="38">
        <f t="shared" si="0"/>
        <v>0.21259702010279868</v>
      </c>
      <c r="E14" s="11"/>
      <c r="F14" s="39">
        <f>SUM(F12:F13)</f>
        <v>852403</v>
      </c>
      <c r="G14" s="39">
        <f>SUM(G12:G13)</f>
        <v>701422</v>
      </c>
      <c r="H14" s="38">
        <f t="shared" si="1"/>
        <v>0.21524987810476426</v>
      </c>
      <c r="I14" s="6" t="s">
        <v>30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31</v>
      </c>
      <c r="B15" s="11">
        <v>502095</v>
      </c>
      <c r="C15" s="11">
        <v>312872</v>
      </c>
      <c r="D15" s="36">
        <f t="shared" si="0"/>
        <v>0.6047936536347132</v>
      </c>
      <c r="E15" s="11"/>
      <c r="F15" s="11">
        <v>553234</v>
      </c>
      <c r="G15" s="11">
        <v>387592</v>
      </c>
      <c r="H15" s="36">
        <f t="shared" si="1"/>
        <v>0.4273617618526697</v>
      </c>
      <c r="K15" s="11"/>
      <c r="L15" s="11"/>
      <c r="M15" s="11"/>
      <c r="N15" s="11"/>
      <c r="O15" s="11"/>
      <c r="P15" s="11"/>
      <c r="Q15" s="11"/>
    </row>
    <row r="16" spans="1:17" ht="30" customHeight="1">
      <c r="A16" s="47" t="s">
        <v>69</v>
      </c>
      <c r="B16" s="11">
        <v>-102496</v>
      </c>
      <c r="C16" s="11">
        <v>174333</v>
      </c>
      <c r="D16" s="28">
        <f t="shared" si="0"/>
        <v>-1.5879322905015116</v>
      </c>
      <c r="E16" s="11"/>
      <c r="F16" s="11">
        <v>-98140</v>
      </c>
      <c r="G16" s="11">
        <v>174383</v>
      </c>
      <c r="H16" s="28">
        <f t="shared" si="1"/>
        <v>-1.5627842163513646</v>
      </c>
      <c r="K16" s="11"/>
      <c r="L16" s="11"/>
      <c r="M16" s="11"/>
      <c r="N16" s="11"/>
      <c r="O16" s="11"/>
      <c r="P16" s="11"/>
      <c r="Q16" s="11"/>
    </row>
    <row r="17" spans="1:17" ht="25.5">
      <c r="A17" s="47" t="s">
        <v>70</v>
      </c>
      <c r="B17" s="11">
        <v>-92702</v>
      </c>
      <c r="C17" s="11">
        <v>105205</v>
      </c>
      <c r="D17" s="28">
        <f t="shared" si="0"/>
        <v>-1.881155838600827</v>
      </c>
      <c r="E17" s="11"/>
      <c r="F17" s="11">
        <v>-80435</v>
      </c>
      <c r="G17" s="11">
        <v>57691</v>
      </c>
      <c r="H17" s="28">
        <f t="shared" si="1"/>
        <v>-2.3942382694007733</v>
      </c>
      <c r="K17" s="11"/>
      <c r="L17" s="11"/>
      <c r="M17" s="11"/>
      <c r="N17" s="11"/>
      <c r="O17" s="11"/>
      <c r="P17" s="11"/>
      <c r="Q17" s="11"/>
    </row>
    <row r="18" spans="1:17" ht="25.5">
      <c r="A18" s="12" t="s">
        <v>71</v>
      </c>
      <c r="B18" s="11">
        <v>-143513</v>
      </c>
      <c r="C18" s="11">
        <v>-82022</v>
      </c>
      <c r="D18" s="36">
        <f t="shared" si="0"/>
        <v>0.7496891078003463</v>
      </c>
      <c r="E18" s="11"/>
      <c r="F18" s="11">
        <v>-152308</v>
      </c>
      <c r="G18" s="11">
        <v>-89071</v>
      </c>
      <c r="H18" s="36">
        <f t="shared" si="1"/>
        <v>0.7099617159344793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32</v>
      </c>
      <c r="B19" s="11">
        <v>339893</v>
      </c>
      <c r="C19" s="11">
        <v>124441</v>
      </c>
      <c r="D19" s="36">
        <f t="shared" si="0"/>
        <v>1.7313586358193844</v>
      </c>
      <c r="E19" s="11"/>
      <c r="F19" s="11">
        <v>207339</v>
      </c>
      <c r="G19" s="95">
        <v>119014</v>
      </c>
      <c r="H19" s="36">
        <f t="shared" si="1"/>
        <v>0.7421395802174533</v>
      </c>
      <c r="K19" s="11"/>
      <c r="L19" s="11"/>
      <c r="M19" s="11"/>
      <c r="N19" s="11"/>
      <c r="O19" s="11"/>
      <c r="P19" s="11"/>
      <c r="Q19" s="11"/>
    </row>
    <row r="20" spans="1:17" ht="13.5" thickBot="1">
      <c r="A20" s="15" t="s">
        <v>33</v>
      </c>
      <c r="B20" s="40">
        <f>SUM(B14:B19)+B11</f>
        <v>3846773</v>
      </c>
      <c r="C20" s="40">
        <f>SUM(C14:C19)+C11</f>
        <v>3231741</v>
      </c>
      <c r="D20" s="41">
        <f t="shared" si="0"/>
        <v>0.19030980514837048</v>
      </c>
      <c r="E20" s="11"/>
      <c r="F20" s="40">
        <f>SUM(F14:F19)+F11</f>
        <v>4427807</v>
      </c>
      <c r="G20" s="40">
        <f>SUM(G14:G19)+G11</f>
        <v>3618242</v>
      </c>
      <c r="H20" s="41">
        <f t="shared" si="1"/>
        <v>0.22374539900868995</v>
      </c>
      <c r="K20" s="11"/>
      <c r="L20" s="11"/>
      <c r="M20" s="11"/>
      <c r="N20" s="11"/>
      <c r="O20" s="11"/>
      <c r="P20" s="11"/>
      <c r="Q20" s="11"/>
    </row>
    <row r="21" spans="1:17" s="49" customFormat="1" ht="39" thickTop="1">
      <c r="A21" s="47" t="s">
        <v>81</v>
      </c>
      <c r="B21" s="95">
        <v>-233303</v>
      </c>
      <c r="C21" s="11">
        <v>-23306</v>
      </c>
      <c r="D21" s="63">
        <f t="shared" si="0"/>
        <v>9.010426499613834</v>
      </c>
      <c r="E21" s="11"/>
      <c r="F21" s="95">
        <v>-369070</v>
      </c>
      <c r="G21" s="95">
        <v>-10502</v>
      </c>
      <c r="H21" s="64">
        <f t="shared" si="1"/>
        <v>34.14282993715483</v>
      </c>
      <c r="K21" s="11"/>
      <c r="L21" s="11"/>
      <c r="M21" s="11"/>
      <c r="N21" s="11"/>
      <c r="O21" s="11"/>
      <c r="P21" s="11"/>
      <c r="Q21" s="11"/>
    </row>
    <row r="22" spans="1:17" s="49" customFormat="1" ht="12.75">
      <c r="A22" s="47" t="s">
        <v>67</v>
      </c>
      <c r="B22" s="95">
        <v>35466</v>
      </c>
      <c r="C22" s="11">
        <v>31955</v>
      </c>
      <c r="D22" s="36">
        <f t="shared" si="0"/>
        <v>0.10987325927084957</v>
      </c>
      <c r="E22" s="11"/>
      <c r="F22" s="95">
        <v>51482</v>
      </c>
      <c r="G22" s="95">
        <v>43265</v>
      </c>
      <c r="H22" s="36">
        <f t="shared" si="1"/>
        <v>0.18992257020686476</v>
      </c>
      <c r="K22" s="11"/>
      <c r="L22" s="11"/>
      <c r="M22" s="11"/>
      <c r="N22" s="11"/>
      <c r="O22" s="11"/>
      <c r="P22" s="11"/>
      <c r="Q22" s="11"/>
    </row>
    <row r="23" spans="1:17" ht="12.75">
      <c r="A23" s="17" t="s">
        <v>34</v>
      </c>
      <c r="B23" s="42">
        <v>-1022086</v>
      </c>
      <c r="C23" s="11">
        <v>-854866</v>
      </c>
      <c r="D23" s="36">
        <f t="shared" si="0"/>
        <v>0.19560960431225483</v>
      </c>
      <c r="E23" s="11"/>
      <c r="F23" s="42">
        <v>-1211029</v>
      </c>
      <c r="G23" s="42">
        <v>-962936</v>
      </c>
      <c r="H23" s="36">
        <f t="shared" si="1"/>
        <v>0.2576422524446069</v>
      </c>
      <c r="K23" s="11"/>
      <c r="L23" s="11"/>
      <c r="M23" s="11"/>
      <c r="N23" s="11"/>
      <c r="O23" s="11"/>
      <c r="P23" s="11"/>
      <c r="Q23" s="11"/>
    </row>
    <row r="24" spans="1:17" ht="12.75">
      <c r="A24" s="17" t="s">
        <v>35</v>
      </c>
      <c r="B24" s="42">
        <v>-257486</v>
      </c>
      <c r="C24" s="11">
        <v>-258399</v>
      </c>
      <c r="D24" s="36">
        <f t="shared" si="0"/>
        <v>-0.0035332954074899225</v>
      </c>
      <c r="E24" s="11"/>
      <c r="F24" s="42">
        <v>-286902</v>
      </c>
      <c r="G24" s="42">
        <v>-266700</v>
      </c>
      <c r="H24" s="36">
        <f t="shared" si="1"/>
        <v>0.07574803149606302</v>
      </c>
      <c r="I24" s="11"/>
      <c r="K24" s="11"/>
      <c r="L24" s="11"/>
      <c r="M24" s="11"/>
      <c r="N24" s="11"/>
      <c r="O24" s="11"/>
      <c r="P24" s="11"/>
      <c r="Q24" s="11"/>
    </row>
    <row r="25" spans="1:17" ht="13.5" thickBot="1">
      <c r="A25" s="12" t="s">
        <v>36</v>
      </c>
      <c r="B25" s="43">
        <v>-719775</v>
      </c>
      <c r="C25" s="11">
        <v>-413065</v>
      </c>
      <c r="D25" s="36">
        <f t="shared" si="0"/>
        <v>0.7425223633084381</v>
      </c>
      <c r="E25" s="11"/>
      <c r="F25" s="43">
        <v>-673510</v>
      </c>
      <c r="G25" s="96">
        <v>-487274</v>
      </c>
      <c r="H25" s="36">
        <f t="shared" si="1"/>
        <v>0.38219974798573286</v>
      </c>
      <c r="K25" s="11"/>
      <c r="L25" s="11"/>
      <c r="M25" s="11"/>
      <c r="N25" s="11"/>
      <c r="O25" s="11"/>
      <c r="P25" s="11"/>
      <c r="Q25" s="11"/>
    </row>
    <row r="26" spans="1:17" ht="13.5" thickBot="1">
      <c r="A26" s="15" t="s">
        <v>37</v>
      </c>
      <c r="B26" s="44">
        <f>B25+B24+B23+B21+B22</f>
        <v>-2197184</v>
      </c>
      <c r="C26" s="44">
        <f>C25+C24+C23+C21+C22</f>
        <v>-1517681</v>
      </c>
      <c r="D26" s="45">
        <f t="shared" si="0"/>
        <v>0.4477245218198027</v>
      </c>
      <c r="E26" s="11"/>
      <c r="F26" s="44">
        <f>F25+F24+F23+F21+F22</f>
        <v>-2489029</v>
      </c>
      <c r="G26" s="44">
        <f>G25+G24+G23+G21+G22</f>
        <v>-1684147</v>
      </c>
      <c r="H26" s="45">
        <f t="shared" si="1"/>
        <v>0.47791671392105317</v>
      </c>
      <c r="K26" s="11"/>
      <c r="L26" s="11"/>
      <c r="M26" s="11"/>
      <c r="N26" s="11"/>
      <c r="O26" s="11"/>
      <c r="P26" s="11"/>
      <c r="Q26" s="11"/>
    </row>
    <row r="27" spans="1:17" ht="12" customHeight="1" thickTop="1">
      <c r="A27" s="12"/>
      <c r="B27" s="13"/>
      <c r="C27" s="13"/>
      <c r="D27" s="10"/>
      <c r="E27" s="11"/>
      <c r="F27" s="13"/>
      <c r="G27" s="13"/>
      <c r="H27" s="10"/>
      <c r="K27" s="11"/>
      <c r="L27" s="11"/>
      <c r="M27" s="11"/>
      <c r="N27" s="11"/>
      <c r="O27" s="11"/>
      <c r="P27" s="11"/>
      <c r="Q27" s="11"/>
    </row>
    <row r="28" spans="1:17" ht="12.75">
      <c r="A28" s="15" t="s">
        <v>38</v>
      </c>
      <c r="B28" s="46">
        <f>B20+B26</f>
        <v>1649589</v>
      </c>
      <c r="C28" s="46">
        <f>C20+C26</f>
        <v>1714060</v>
      </c>
      <c r="D28" s="38">
        <f>B28/C28-1</f>
        <v>-0.037613035716369314</v>
      </c>
      <c r="E28" s="11"/>
      <c r="F28" s="46">
        <f>F20+F26</f>
        <v>1938778</v>
      </c>
      <c r="G28" s="46">
        <f>G20+G26</f>
        <v>1934095</v>
      </c>
      <c r="H28" s="38">
        <f>F28/G28-1</f>
        <v>0.0024212874755376035</v>
      </c>
      <c r="K28" s="11"/>
      <c r="L28" s="11"/>
      <c r="M28" s="11"/>
      <c r="N28" s="11"/>
      <c r="O28" s="11"/>
      <c r="P28" s="11"/>
      <c r="Q28" s="11"/>
    </row>
    <row r="29" spans="1:17" ht="13.5" thickBot="1">
      <c r="A29" s="17" t="s">
        <v>57</v>
      </c>
      <c r="B29" s="43">
        <v>-208640</v>
      </c>
      <c r="C29" s="43">
        <v>-240349</v>
      </c>
      <c r="D29" s="36">
        <f>B29/C29-1</f>
        <v>-0.13192898659865449</v>
      </c>
      <c r="E29" s="11"/>
      <c r="F29" s="11">
        <v>-260918</v>
      </c>
      <c r="G29" s="11">
        <v>-265489</v>
      </c>
      <c r="H29" s="36">
        <f>F29/G29-1</f>
        <v>-0.017217285838584617</v>
      </c>
      <c r="K29" s="11"/>
      <c r="L29" s="11"/>
      <c r="M29" s="11"/>
      <c r="N29" s="11"/>
      <c r="O29" s="11"/>
      <c r="P29" s="11"/>
      <c r="Q29" s="11"/>
    </row>
    <row r="30" spans="1:17" ht="13.5" thickBot="1">
      <c r="A30" s="16" t="s">
        <v>39</v>
      </c>
      <c r="B30" s="44">
        <f>B28+B29</f>
        <v>1440949</v>
      </c>
      <c r="C30" s="44">
        <f>C28+C29</f>
        <v>1473711</v>
      </c>
      <c r="D30" s="45">
        <f>B30/C30-1</f>
        <v>-0.022230953015889843</v>
      </c>
      <c r="E30" s="11"/>
      <c r="F30" s="44">
        <f>F28+F29</f>
        <v>1677860</v>
      </c>
      <c r="G30" s="91">
        <f>G28+G29</f>
        <v>1668606</v>
      </c>
      <c r="H30" s="45">
        <f>F30/G30-1</f>
        <v>0.005545946736377649</v>
      </c>
      <c r="K30" s="11"/>
      <c r="L30" s="11"/>
      <c r="M30" s="11"/>
      <c r="N30" s="11"/>
      <c r="O30" s="11"/>
      <c r="P30" s="11"/>
      <c r="Q30" s="11"/>
    </row>
    <row r="31" ht="13.5" thickTop="1"/>
    <row r="32" ht="12.75">
      <c r="C32" s="11"/>
    </row>
    <row r="33" spans="1:8" ht="12.75">
      <c r="A33" s="92" t="s">
        <v>83</v>
      </c>
      <c r="B33" s="67"/>
      <c r="C33" s="67"/>
      <c r="D33" s="67"/>
      <c r="E33" s="67"/>
      <c r="F33" s="67"/>
      <c r="G33" s="67"/>
      <c r="H33" s="67"/>
    </row>
    <row r="36" spans="1:8" ht="38.25" customHeight="1">
      <c r="A36" s="27" t="s">
        <v>43</v>
      </c>
      <c r="F36" s="109" t="s">
        <v>63</v>
      </c>
      <c r="G36" s="111"/>
      <c r="H36" s="111"/>
    </row>
    <row r="37" spans="1:8" ht="12.75">
      <c r="A37" s="24" t="s">
        <v>41</v>
      </c>
      <c r="F37" s="112" t="s">
        <v>42</v>
      </c>
      <c r="G37" s="113"/>
      <c r="H37" s="113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2022-07-12T12:05:49Z</cp:lastPrinted>
  <dcterms:created xsi:type="dcterms:W3CDTF">2019-10-07T13:12:44Z</dcterms:created>
  <dcterms:modified xsi:type="dcterms:W3CDTF">2022-12-08T07:42:15Z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2022-12-08T07:42:15Z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1eddda33-db15-4d5f-93ca-4afeccef4c02</vt:lpwstr>
  </property>
  <property fmtid="{D5CDD505-2E9C-101B-9397-08002B2CF9AE}" pid="8" name="MSIP_Label_74765b93-c40a-4da6-86c3-1c24cd70b6da_ContentBits">
    <vt:lpwstr>2</vt:lpwstr>
  </property>
</Properties>
</file>