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<sst xmlns="http://schemas.openxmlformats.org/spreadsheetml/2006/main" count="107" uniqueCount="85">
  <si>
    <t>Grup</t>
  </si>
  <si>
    <t>mii lei</t>
  </si>
  <si>
    <t>Plasamente la bănci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</si>
  <si>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</si>
  <si>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</si>
  <si>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</si>
  <si>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</si>
  <si>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</si>
  <si>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</si>
  <si>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</si>
  <si>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</si>
  <si>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</si>
  <si>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</si>
  <si>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</si>
  <si>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</si>
  <si>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</si>
  <si>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</si>
  <si>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</si>
  <si>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</si>
  <si>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</si>
  <si>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</si>
  <si>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</si>
  <si>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</si>
  <si>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</si>
  <si>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</si>
  <si>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</si>
  <si>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</si>
  <si>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</si>
  <si>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 xml:space="preserve">Cheltuieli cu dobânzile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</si>
  <si>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</si>
  <si>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</si>
  <si>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</si>
  <si>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</si>
  <si>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</si>
  <si>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</si>
  <si>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</si>
  <si>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</si>
  <si>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</si>
  <si>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</si>
  <si>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</si>
  <si>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</si>
  <si>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</si>
  <si>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</si>
  <si>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     Instrumente derivate</t>
  </si>
  <si>
    <t xml:space="preserve">    Instrumente de datorie</t>
  </si>
  <si>
    <t xml:space="preserve">     Instrumente de capitaluri proprii</t>
  </si>
  <si>
    <t xml:space="preserve">DIRECTOR GENERAL ADJUNCT </t>
  </si>
  <si>
    <t>GEORGE CĂLINESCU</t>
  </si>
  <si>
    <t>MIRCEA ŞTEFĂNESCU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</si>
  <si>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</si>
  <si>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</si>
  <si>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</si>
  <si>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</si>
  <si>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</si>
  <si>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</si>
  <si>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Vs Dec-19</t>
  </si>
  <si>
    <t>Creanțe privind impozitul amânat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</si>
  <si>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</si>
  <si>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</si>
  <si>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</si>
  <si>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</si>
  <si>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</si>
  <si>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</si>
  <si>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deținute în vederea tranzacționării, din care:</t>
  </si>
  <si>
    <t>Active financiare evaluate obligatoriu la valoarea justă prin profit și pierdere</t>
  </si>
  <si>
    <t>Active financiare evaluate la valoarea justă prin alte elemente ale rezultatului global</t>
  </si>
  <si>
    <t>Venituri din dobânzi calculate folosind metoda dobânzii efective</t>
  </si>
  <si>
    <t>CONTUL DE PROFIT ŞI PIERDERE CONSOLIDAT ȘI INDIVIDUAL LA 30 IUNIE 2020</t>
  </si>
  <si>
    <t>∆ Iun-20</t>
  </si>
  <si>
    <t>vs. Iun-19</t>
  </si>
  <si>
    <t>Venit net  realizat aferent activelor financiare evaluate prin rezultatul global</t>
  </si>
  <si>
    <t>Venit net realizat aferent activelor financiare evaluate obligatoriu prin profit și pierdere</t>
  </si>
  <si>
    <t xml:space="preserve">Cheltuieli nete cu ajustările pentru active, provizioane pentru alte riscuri şi angajamente de creditare </t>
  </si>
  <si>
    <t>Cheltuiala cu impozitul pe profit</t>
  </si>
  <si>
    <t>∆  Iun-20</t>
  </si>
  <si>
    <t>Nota: Informaţiile financiare la data de 30.06.2020 nu sunt auditate, dar sunt revizuite, iar la 31.12.2019 sunt auditate.</t>
  </si>
  <si>
    <t>SITUAȚIA POZIȚIEI FINANCIARE</t>
  </si>
  <si>
    <t>(*) La nivel de Grup include și impactul activității de leasing</t>
  </si>
  <si>
    <t>Contribuția la Fondul de Garantare Depozite și la Fondul de Rezoluție</t>
  </si>
  <si>
    <t>DIRECTOR COORDONATOR CONTABILITATE GENERALĂ ȘI RAPORTĂRI</t>
  </si>
  <si>
    <r>
      <t xml:space="preserve">Nota: </t>
    </r>
    <r>
      <rPr>
        <i/>
        <sz val="9"/>
        <rFont val="Georgia"/>
        <family val="1"/>
      </rPr>
      <t>Informaţiile financiare la data de 30.06.2020 și 30.06.2019 nu sunt auditate, dar sunt revizuite.</t>
    </r>
  </si>
  <si>
    <t>SITUAŢIA CONSOLIDATĂ ȘI INDIVIDUALĂ A POZIŢIEI FINANCIARE LA 30 IUNIE 2020</t>
  </si>
  <si>
    <t>Numerar şi disponibilităţi de numerar</t>
  </si>
  <si>
    <t>Alte venituri similare din dobânzi</t>
  </si>
  <si>
    <t>Alte cheltuieli similare din dobânzi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</si>
</sst>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0"/>
      <color indexed="63"/>
      <name val="Georgia"/>
      <family val="1"/>
    </font>
    <font>
      <b/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sz val="10"/>
      <color theme="1" tint="0.24998000264167786"/>
      <name val="Georgia"/>
      <family val="1"/>
    </font>
    <font>
      <b/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right" vertical="center" wrapText="1"/>
    </xf>
    <xf numFmtId="10" fontId="49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3" fontId="49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3" fontId="50" fillId="0" borderId="1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justify" vertical="center" wrapText="1"/>
    </xf>
    <xf numFmtId="4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10" fontId="50" fillId="0" borderId="13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2" fillId="33" borderId="0" xfId="59" applyFont="1" applyFill="1" applyBorder="1" applyAlignment="1">
      <alignment wrapText="1"/>
      <protection/>
    </xf>
    <xf numFmtId="0" fontId="2" fillId="0" borderId="0" xfId="0" applyFont="1" applyAlignment="1">
      <alignment vertical="center" wrapText="1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10" fontId="50" fillId="0" borderId="12" xfId="6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10" fontId="51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0" fontId="6" fillId="0" borderId="0" xfId="56" applyFont="1" applyAlignment="1">
      <alignment/>
      <protection/>
    </xf>
    <xf numFmtId="43" fontId="4" fillId="0" borderId="0" xfId="42" applyNumberFormat="1" applyFont="1" applyAlignment="1">
      <alignment horizontal="right" vertical="center" wrapText="1"/>
    </xf>
    <xf numFmtId="43" fontId="51" fillId="0" borderId="0" xfId="60" applyNumberFormat="1" applyFont="1" applyAlignment="1">
      <alignment horizontal="right" vertical="center" wrapText="1"/>
    </xf>
    <xf numFmtId="0" fontId="52" fillId="0" borderId="0" xfId="56" applyFont="1" applyAlignment="1">
      <alignment vertical="center" wrapText="1"/>
      <protection/>
    </xf>
    <xf numFmtId="165" fontId="2" fillId="0" borderId="0" xfId="56" applyNumberFormat="1" applyFont="1" applyBorder="1" applyAlignment="1">
      <alignment vertical="center" wrapText="1"/>
      <protection/>
    </xf>
    <xf numFmtId="0" fontId="5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6" fillId="0" borderId="0" xfId="56" applyFont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0" fontId="6" fillId="0" borderId="11" xfId="60" applyNumberFormat="1" applyFont="1" applyBorder="1" applyAlignment="1">
      <alignment horizontal="right" vertical="center" wrapText="1"/>
    </xf>
    <xf numFmtId="10" fontId="50" fillId="0" borderId="11" xfId="6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0" fontId="2" fillId="0" borderId="0" xfId="56" applyNumberFormat="1" applyFont="1" applyFill="1" applyBorder="1" applyAlignment="1">
      <alignment vertical="center" wrapText="1"/>
      <protection/>
    </xf>
    <xf numFmtId="10" fontId="2" fillId="0" borderId="0" xfId="56" applyNumberFormat="1" applyFont="1" applyFill="1" applyBorder="1" applyAlignment="1">
      <alignment wrapText="1"/>
      <protection/>
    </xf>
    <xf numFmtId="10" fontId="2" fillId="0" borderId="0" xfId="6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56" applyFont="1" applyFill="1" applyAlignment="1">
      <alignment/>
      <protection/>
    </xf>
    <xf numFmtId="0" fontId="9" fillId="0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5" fontId="50" fillId="0" borderId="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0"/>
  <sheetViews>
    <sheetView zoomScale="91" zoomScaleNormal="91" zoomScalePageLayoutView="0" workbookViewId="0" topLeftCell="A1">
      <selection activeCell="A52" sqref="A52"/>
    </sheetView>
  </sheetViews>
  <sheetFormatPr defaultColWidth="9.140625" defaultRowHeight="12.75"/>
  <cols>
    <col min="1" max="1" width="71.421875" style="1" customWidth="1"/>
    <col min="2" max="2" width="16.57421875" style="1" bestFit="1" customWidth="1"/>
    <col min="3" max="3" width="16.28125" style="1" bestFit="1" customWidth="1"/>
    <col min="4" max="4" width="13.57421875" style="1" customWidth="1"/>
    <col min="5" max="5" width="4.00390625" style="1" customWidth="1"/>
    <col min="6" max="6" width="12.8515625" style="1" bestFit="1" customWidth="1"/>
    <col min="7" max="7" width="13.7109375" style="1" customWidth="1"/>
    <col min="8" max="8" width="14.00390625" style="1" customWidth="1"/>
    <col min="9" max="16384" width="9.140625" style="1" customWidth="1"/>
  </cols>
  <sheetData>
    <row r="1" spans="1:4" ht="12.75">
      <c r="A1" s="86" t="s">
        <v>81</v>
      </c>
      <c r="B1" s="87"/>
      <c r="C1" s="87"/>
      <c r="D1" s="87"/>
    </row>
    <row r="2" spans="1:4" ht="13.5">
      <c r="A2" s="88"/>
      <c r="B2" s="89"/>
      <c r="C2" s="89"/>
      <c r="D2" s="89"/>
    </row>
    <row r="3" ht="13.5">
      <c r="A3" s="49"/>
    </row>
    <row r="4" spans="1:8" ht="16.5" customHeight="1">
      <c r="A4" s="47"/>
      <c r="B4" s="82" t="s">
        <v>51</v>
      </c>
      <c r="C4" s="82"/>
      <c r="D4" s="83"/>
      <c r="F4" s="82" t="s">
        <v>0</v>
      </c>
      <c r="G4" s="82"/>
      <c r="H4" s="83"/>
    </row>
    <row r="5" spans="1:8" ht="12.75">
      <c r="A5" s="47" t="s">
        <v>76</v>
      </c>
      <c r="B5" s="80">
        <v>44012</v>
      </c>
      <c r="C5" s="80">
        <v>43830</v>
      </c>
      <c r="D5" s="47" t="s">
        <v>74</v>
      </c>
      <c r="F5" s="80">
        <v>44012</v>
      </c>
      <c r="G5" s="80">
        <v>43830</v>
      </c>
      <c r="H5" s="47" t="s">
        <v>74</v>
      </c>
    </row>
    <row r="6" spans="1:8" ht="12.75">
      <c r="A6" s="67" t="s">
        <v>1</v>
      </c>
      <c r="B6" s="81"/>
      <c r="C6" s="81"/>
      <c r="D6" s="50" t="s">
        <v>55</v>
      </c>
      <c r="F6" s="81"/>
      <c r="G6" s="81"/>
      <c r="H6" s="50" t="s">
        <v>55</v>
      </c>
    </row>
    <row r="7" spans="1:8" ht="12.75">
      <c r="A7" s="71" t="s">
        <v>82</v>
      </c>
      <c r="B7" s="3">
        <v>14237537</v>
      </c>
      <c r="C7" s="3">
        <v>13480195</v>
      </c>
      <c r="D7" s="4">
        <f>B7/C7-1</f>
        <v>0.05618182823022955</v>
      </c>
      <c r="E7" s="5"/>
      <c r="F7" s="3">
        <v>15220340</v>
      </c>
      <c r="G7" s="3">
        <v>14583143</v>
      </c>
      <c r="H7" s="4">
        <f>F7/G7-1</f>
        <v>0.04369407884157761</v>
      </c>
    </row>
    <row r="8" spans="1:8" ht="12.75">
      <c r="A8" s="6" t="s">
        <v>2</v>
      </c>
      <c r="B8" s="7">
        <v>9575543</v>
      </c>
      <c r="C8" s="7">
        <v>6995346</v>
      </c>
      <c r="D8" s="4">
        <f aca="true" t="shared" si="0" ref="D8:D26">B8/C8-1</f>
        <v>0.36884480052880875</v>
      </c>
      <c r="E8" s="5"/>
      <c r="F8" s="3">
        <v>10355506</v>
      </c>
      <c r="G8" s="7">
        <v>7775140</v>
      </c>
      <c r="H8" s="4">
        <f aca="true" t="shared" si="1" ref="H8:H26">F8/G8-1</f>
        <v>0.33187389551828006</v>
      </c>
    </row>
    <row r="9" spans="1:8" ht="12.75">
      <c r="A9" s="6" t="s">
        <v>63</v>
      </c>
      <c r="B9" s="7">
        <v>30615</v>
      </c>
      <c r="C9" s="7">
        <v>22312</v>
      </c>
      <c r="D9" s="4">
        <f t="shared" si="0"/>
        <v>0.37213158838293303</v>
      </c>
      <c r="E9" s="5"/>
      <c r="F9" s="3">
        <v>268747</v>
      </c>
      <c r="G9" s="3">
        <v>277410</v>
      </c>
      <c r="H9" s="4">
        <f t="shared" si="1"/>
        <v>-0.031228146065390594</v>
      </c>
    </row>
    <row r="10" spans="1:8" ht="12.75">
      <c r="A10" s="37" t="s">
        <v>43</v>
      </c>
      <c r="B10" s="8">
        <v>14193</v>
      </c>
      <c r="C10" s="8">
        <v>4803</v>
      </c>
      <c r="D10" s="4">
        <f t="shared" si="0"/>
        <v>1.9550281074328546</v>
      </c>
      <c r="E10" s="5"/>
      <c r="F10" s="3">
        <v>14193</v>
      </c>
      <c r="G10" s="8">
        <v>4803</v>
      </c>
      <c r="H10" s="4">
        <f t="shared" si="1"/>
        <v>1.9550281074328546</v>
      </c>
    </row>
    <row r="11" spans="1:8" ht="12.75">
      <c r="A11" s="37" t="s">
        <v>45</v>
      </c>
      <c r="B11" s="8">
        <v>16422</v>
      </c>
      <c r="C11" s="8">
        <v>17509</v>
      </c>
      <c r="D11" s="51">
        <f t="shared" si="0"/>
        <v>-0.062082357644639874</v>
      </c>
      <c r="E11" s="5"/>
      <c r="F11" s="3">
        <v>145984</v>
      </c>
      <c r="G11" s="8">
        <v>144040</v>
      </c>
      <c r="H11" s="51">
        <f>F11/G11-1</f>
        <v>0.013496251041377416</v>
      </c>
    </row>
    <row r="12" spans="1:8" ht="12.75">
      <c r="A12" s="37" t="s">
        <v>44</v>
      </c>
      <c r="B12" s="57" t="s">
        <v>54</v>
      </c>
      <c r="C12" s="57">
        <v>0</v>
      </c>
      <c r="D12" s="58">
        <v>0</v>
      </c>
      <c r="E12" s="5"/>
      <c r="F12" s="3">
        <v>108570</v>
      </c>
      <c r="G12" s="8">
        <v>128567</v>
      </c>
      <c r="H12" s="51">
        <f>F12/G12-1</f>
        <v>-0.15553757962774273</v>
      </c>
    </row>
    <row r="13" spans="1:8" ht="12.75">
      <c r="A13" s="2" t="s">
        <v>3</v>
      </c>
      <c r="B13" s="3">
        <v>38951420</v>
      </c>
      <c r="C13" s="3">
        <v>38601915</v>
      </c>
      <c r="D13" s="4">
        <f>B13/C13-1</f>
        <v>0.009054084492958525</v>
      </c>
      <c r="E13" s="3"/>
      <c r="F13" s="3">
        <v>40742391</v>
      </c>
      <c r="G13" s="3">
        <v>40353847</v>
      </c>
      <c r="H13" s="4">
        <f t="shared" si="1"/>
        <v>0.009628425265130192</v>
      </c>
    </row>
    <row r="14" spans="1:8" ht="12.75">
      <c r="A14" s="40" t="s">
        <v>64</v>
      </c>
      <c r="B14" s="3">
        <v>1292490</v>
      </c>
      <c r="C14" s="3">
        <v>1148691</v>
      </c>
      <c r="D14" s="4">
        <f>B14/C14-1</f>
        <v>0.1251851019987098</v>
      </c>
      <c r="E14" s="5"/>
      <c r="F14" s="3">
        <v>1054958</v>
      </c>
      <c r="G14" s="3">
        <v>877989</v>
      </c>
      <c r="H14" s="4">
        <f t="shared" si="1"/>
        <v>0.2015617507736429</v>
      </c>
    </row>
    <row r="15" spans="1:8" ht="26.25">
      <c r="A15" s="40" t="s">
        <v>65</v>
      </c>
      <c r="B15" s="3">
        <v>26262827</v>
      </c>
      <c r="C15" s="3">
        <v>23637807</v>
      </c>
      <c r="D15" s="4">
        <f>B15/C15-1</f>
        <v>0.1110517570432823</v>
      </c>
      <c r="E15" s="5"/>
      <c r="F15" s="3">
        <v>26286018</v>
      </c>
      <c r="G15" s="3">
        <v>23658311</v>
      </c>
      <c r="H15" s="4">
        <f t="shared" si="1"/>
        <v>0.11106908688452011</v>
      </c>
    </row>
    <row r="16" spans="1:8" ht="12.75">
      <c r="A16" s="40" t="s">
        <v>4</v>
      </c>
      <c r="B16" s="3">
        <v>1191160</v>
      </c>
      <c r="C16" s="3">
        <v>1176834</v>
      </c>
      <c r="D16" s="4">
        <f t="shared" si="0"/>
        <v>0.012173339655380477</v>
      </c>
      <c r="E16" s="5"/>
      <c r="F16" s="3">
        <v>2210487</v>
      </c>
      <c r="G16" s="3">
        <v>1968031</v>
      </c>
      <c r="H16" s="4">
        <f t="shared" si="1"/>
        <v>0.12319724638483853</v>
      </c>
    </row>
    <row r="17" spans="1:8" ht="12.75">
      <c r="A17" s="41" t="s">
        <v>5</v>
      </c>
      <c r="B17" s="3">
        <v>486360</v>
      </c>
      <c r="C17" s="3">
        <v>486360</v>
      </c>
      <c r="D17" s="57">
        <f t="shared" si="0"/>
        <v>0</v>
      </c>
      <c r="E17" s="5"/>
      <c r="F17" s="3" t="s">
        <v>54</v>
      </c>
      <c r="G17" s="57">
        <v>0</v>
      </c>
      <c r="H17" s="57">
        <v>0</v>
      </c>
    </row>
    <row r="18" spans="1:8" ht="12.75">
      <c r="A18" s="41" t="s">
        <v>53</v>
      </c>
      <c r="B18" s="57" t="s">
        <v>54</v>
      </c>
      <c r="C18" s="57">
        <v>0</v>
      </c>
      <c r="D18" s="58">
        <v>0</v>
      </c>
      <c r="E18" s="5"/>
      <c r="F18" s="3">
        <v>2317</v>
      </c>
      <c r="G18" s="3">
        <v>3316</v>
      </c>
      <c r="H18" s="4">
        <f t="shared" si="1"/>
        <v>-0.3012665862484921</v>
      </c>
    </row>
    <row r="19" spans="1:8" ht="12.75">
      <c r="A19" s="41" t="s">
        <v>57</v>
      </c>
      <c r="B19" s="3">
        <v>580707</v>
      </c>
      <c r="C19" s="3">
        <v>575038</v>
      </c>
      <c r="D19" s="4">
        <f t="shared" si="0"/>
        <v>0.009858478917915026</v>
      </c>
      <c r="E19" s="5"/>
      <c r="F19" s="3">
        <v>781174</v>
      </c>
      <c r="G19" s="3">
        <v>727526</v>
      </c>
      <c r="H19" s="4">
        <f t="shared" si="1"/>
        <v>0.0737403199335831</v>
      </c>
    </row>
    <row r="20" spans="1:8" ht="12.75">
      <c r="A20" s="41" t="s">
        <v>58</v>
      </c>
      <c r="B20" s="3">
        <v>214648</v>
      </c>
      <c r="C20" s="3">
        <v>202345</v>
      </c>
      <c r="D20" s="4">
        <f>B20/C20-1</f>
        <v>0.060802095431070624</v>
      </c>
      <c r="E20" s="5"/>
      <c r="F20" s="3">
        <v>251442</v>
      </c>
      <c r="G20" s="3">
        <v>235429</v>
      </c>
      <c r="H20" s="4">
        <f t="shared" si="1"/>
        <v>0.06801625967913894</v>
      </c>
    </row>
    <row r="21" spans="1:8" ht="12.75">
      <c r="A21" s="41" t="s">
        <v>50</v>
      </c>
      <c r="B21" s="3">
        <v>373879</v>
      </c>
      <c r="C21" s="3">
        <v>366212</v>
      </c>
      <c r="D21" s="4">
        <f>B21/C21-1</f>
        <v>0.020935960591133007</v>
      </c>
      <c r="E21" s="5"/>
      <c r="F21" s="3">
        <v>393543</v>
      </c>
      <c r="G21" s="3">
        <v>388025</v>
      </c>
      <c r="H21" s="4">
        <f t="shared" si="1"/>
        <v>0.014220733200180469</v>
      </c>
    </row>
    <row r="22" spans="1:8" ht="12.75">
      <c r="A22" s="6" t="s">
        <v>6</v>
      </c>
      <c r="B22" s="57" t="s">
        <v>54</v>
      </c>
      <c r="C22" s="57">
        <v>0</v>
      </c>
      <c r="D22" s="57">
        <v>0</v>
      </c>
      <c r="E22" s="5"/>
      <c r="F22" s="3">
        <v>13913</v>
      </c>
      <c r="G22" s="3">
        <v>10478</v>
      </c>
      <c r="H22" s="4">
        <f t="shared" si="1"/>
        <v>0.32782973849971375</v>
      </c>
    </row>
    <row r="23" spans="1:8" ht="13.5">
      <c r="A23" s="10" t="s">
        <v>56</v>
      </c>
      <c r="B23" s="57">
        <v>0</v>
      </c>
      <c r="C23" s="57">
        <v>0</v>
      </c>
      <c r="D23" s="4" t="s">
        <v>54</v>
      </c>
      <c r="E23" s="5"/>
      <c r="F23" s="3">
        <v>23007</v>
      </c>
      <c r="G23" s="3">
        <v>16755</v>
      </c>
      <c r="H23" s="4">
        <f>F23/G23-1</f>
        <v>0.373142345568487</v>
      </c>
    </row>
    <row r="24" spans="1:15" ht="13.5">
      <c r="A24" s="10" t="s">
        <v>7</v>
      </c>
      <c r="B24" s="3">
        <v>617100</v>
      </c>
      <c r="C24" s="3">
        <v>638795</v>
      </c>
      <c r="D24" s="4">
        <f t="shared" si="0"/>
        <v>-0.03396238229792026</v>
      </c>
      <c r="E24" s="5"/>
      <c r="F24" s="3">
        <v>671997</v>
      </c>
      <c r="G24" s="3">
        <v>688009</v>
      </c>
      <c r="H24" s="4">
        <f t="shared" si="1"/>
        <v>-0.02327295137127572</v>
      </c>
      <c r="O24" s="4"/>
    </row>
    <row r="25" spans="1:8" ht="14.25" thickBot="1">
      <c r="A25" s="10" t="s">
        <v>8</v>
      </c>
      <c r="B25" s="9">
        <v>113285</v>
      </c>
      <c r="C25" s="9">
        <v>106225</v>
      </c>
      <c r="D25" s="4">
        <f t="shared" si="0"/>
        <v>0.06646269710520114</v>
      </c>
      <c r="E25" s="5"/>
      <c r="F25" s="9">
        <v>164951</v>
      </c>
      <c r="G25" s="9">
        <v>158872</v>
      </c>
      <c r="H25" s="4">
        <f t="shared" si="1"/>
        <v>0.03826350772949283</v>
      </c>
    </row>
    <row r="26" spans="1:8" ht="13.5" thickBot="1">
      <c r="A26" s="11" t="s">
        <v>9</v>
      </c>
      <c r="B26" s="12">
        <f>SUM(B7:B9)+SUM(B13:B25)</f>
        <v>93927571</v>
      </c>
      <c r="C26" s="12">
        <f>SUM(C7:C9)+SUM(C13:C25)</f>
        <v>87438075</v>
      </c>
      <c r="D26" s="38">
        <f t="shared" si="0"/>
        <v>0.07421819384747441</v>
      </c>
      <c r="E26" s="5"/>
      <c r="F26" s="12">
        <f>SUM(F7:F9)+SUM(F13:F25)</f>
        <v>98440791</v>
      </c>
      <c r="G26" s="12">
        <f>SUM(G7:G9)+SUM(G13:G25)</f>
        <v>91722281</v>
      </c>
      <c r="H26" s="52">
        <f t="shared" si="1"/>
        <v>0.07324839642834435</v>
      </c>
    </row>
    <row r="27" spans="1:4" ht="13.5" thickTop="1">
      <c r="A27" s="13"/>
      <c r="B27" s="14"/>
      <c r="C27" s="14"/>
      <c r="D27" s="15"/>
    </row>
    <row r="28" spans="1:4" ht="12.75">
      <c r="A28" s="62" t="s">
        <v>77</v>
      </c>
      <c r="B28" s="14"/>
      <c r="C28" s="14"/>
      <c r="D28" s="15"/>
    </row>
    <row r="29" spans="1:4" ht="12.75">
      <c r="A29" s="13"/>
      <c r="B29" s="14"/>
      <c r="C29" s="14"/>
      <c r="D29" s="15"/>
    </row>
    <row r="30" spans="1:8" ht="16.5" customHeight="1">
      <c r="A30" s="46"/>
      <c r="B30" s="82" t="s">
        <v>51</v>
      </c>
      <c r="C30" s="82"/>
      <c r="D30" s="83"/>
      <c r="F30" s="82" t="s">
        <v>0</v>
      </c>
      <c r="G30" s="82"/>
      <c r="H30" s="83"/>
    </row>
    <row r="31" spans="1:8" ht="12.75">
      <c r="A31" s="47" t="s">
        <v>76</v>
      </c>
      <c r="B31" s="80">
        <v>44012</v>
      </c>
      <c r="C31" s="80">
        <v>43830</v>
      </c>
      <c r="D31" s="47" t="s">
        <v>74</v>
      </c>
      <c r="F31" s="80">
        <v>44012</v>
      </c>
      <c r="G31" s="80">
        <v>43830</v>
      </c>
      <c r="H31" s="47" t="s">
        <v>74</v>
      </c>
    </row>
    <row r="32" spans="1:8" ht="12.75">
      <c r="A32" s="67" t="s">
        <v>1</v>
      </c>
      <c r="B32" s="81"/>
      <c r="C32" s="81"/>
      <c r="D32" s="61" t="s">
        <v>55</v>
      </c>
      <c r="F32" s="81"/>
      <c r="G32" s="81"/>
      <c r="H32" s="61" t="s">
        <v>55</v>
      </c>
    </row>
    <row r="33" spans="1:8" ht="12.75">
      <c r="A33" s="17" t="s">
        <v>10</v>
      </c>
      <c r="B33" s="3">
        <v>411777</v>
      </c>
      <c r="C33" s="3">
        <v>304461</v>
      </c>
      <c r="D33" s="4">
        <f aca="true" t="shared" si="2" ref="D33:D54">B33/C33-1</f>
        <v>0.3524786425847646</v>
      </c>
      <c r="E33" s="5"/>
      <c r="F33" s="3">
        <v>402858</v>
      </c>
      <c r="G33" s="3">
        <v>296138</v>
      </c>
      <c r="H33" s="4">
        <f aca="true" t="shared" si="3" ref="H33:H44">F33/G33-1</f>
        <v>0.3603725290236308</v>
      </c>
    </row>
    <row r="34" spans="1:8" ht="12.75">
      <c r="A34" s="17" t="s">
        <v>11</v>
      </c>
      <c r="B34" s="3">
        <v>77126529</v>
      </c>
      <c r="C34" s="3">
        <v>74353723</v>
      </c>
      <c r="D34" s="4">
        <f t="shared" si="2"/>
        <v>0.037292093631948964</v>
      </c>
      <c r="E34" s="5"/>
      <c r="F34" s="3">
        <v>79992860</v>
      </c>
      <c r="G34" s="3">
        <v>77037060</v>
      </c>
      <c r="H34" s="4">
        <f t="shared" si="3"/>
        <v>0.038368546255529434</v>
      </c>
    </row>
    <row r="35" spans="1:8" ht="12.75">
      <c r="A35" s="2" t="s">
        <v>12</v>
      </c>
      <c r="B35" s="3">
        <v>3679426</v>
      </c>
      <c r="C35" s="3">
        <v>895673</v>
      </c>
      <c r="D35" s="4">
        <f t="shared" si="2"/>
        <v>3.108001469286224</v>
      </c>
      <c r="E35" s="5"/>
      <c r="F35" s="3">
        <v>4225788</v>
      </c>
      <c r="G35" s="3">
        <v>1473920</v>
      </c>
      <c r="H35" s="4">
        <f t="shared" si="3"/>
        <v>1.8670402735562308</v>
      </c>
    </row>
    <row r="36" spans="1:8" ht="12.75">
      <c r="A36" s="6" t="s">
        <v>13</v>
      </c>
      <c r="B36" s="3">
        <v>1670094</v>
      </c>
      <c r="C36" s="3">
        <v>1696602</v>
      </c>
      <c r="D36" s="4">
        <f t="shared" si="2"/>
        <v>-0.01562417113736747</v>
      </c>
      <c r="E36" s="5"/>
      <c r="F36" s="3">
        <v>1673561</v>
      </c>
      <c r="G36" s="3">
        <v>1700207</v>
      </c>
      <c r="H36" s="4">
        <f t="shared" si="3"/>
        <v>-0.01567220932509983</v>
      </c>
    </row>
    <row r="37" spans="1:8" ht="12.75">
      <c r="A37" s="17" t="s">
        <v>15</v>
      </c>
      <c r="B37" s="3">
        <v>494981</v>
      </c>
      <c r="C37" s="3">
        <v>498457</v>
      </c>
      <c r="D37" s="4">
        <f t="shared" si="2"/>
        <v>-0.006973520283595214</v>
      </c>
      <c r="E37" s="5"/>
      <c r="F37" s="3">
        <v>518060</v>
      </c>
      <c r="G37" s="3">
        <v>533881</v>
      </c>
      <c r="H37" s="4">
        <f t="shared" si="3"/>
        <v>-0.029633944643094656</v>
      </c>
    </row>
    <row r="38" spans="1:8" ht="12.75">
      <c r="A38" s="17" t="s">
        <v>59</v>
      </c>
      <c r="B38" s="3">
        <v>34283</v>
      </c>
      <c r="C38" s="3">
        <v>12331</v>
      </c>
      <c r="D38" s="4">
        <f t="shared" si="2"/>
        <v>1.7802286919146866</v>
      </c>
      <c r="E38" s="5"/>
      <c r="F38" s="3">
        <v>34283</v>
      </c>
      <c r="G38" s="3">
        <v>12331</v>
      </c>
      <c r="H38" s="4">
        <f t="shared" si="3"/>
        <v>1.7802286919146866</v>
      </c>
    </row>
    <row r="39" spans="1:8" ht="12.75">
      <c r="A39" s="17" t="s">
        <v>14</v>
      </c>
      <c r="B39" s="3">
        <v>47760</v>
      </c>
      <c r="C39" s="3">
        <v>38130</v>
      </c>
      <c r="D39" s="4">
        <f>B39/C39-1</f>
        <v>0.25255704169944915</v>
      </c>
      <c r="E39" s="5"/>
      <c r="F39" s="3">
        <v>48794</v>
      </c>
      <c r="G39" s="3">
        <v>42203</v>
      </c>
      <c r="H39" s="4">
        <f t="shared" si="3"/>
        <v>0.15617373172523275</v>
      </c>
    </row>
    <row r="40" spans="1:8" ht="12.75">
      <c r="A40" s="17" t="s">
        <v>60</v>
      </c>
      <c r="B40" s="3">
        <v>567</v>
      </c>
      <c r="C40" s="3">
        <v>7899</v>
      </c>
      <c r="D40" s="4">
        <f>B40/C40-1</f>
        <v>-0.928218761868591</v>
      </c>
      <c r="E40" s="5"/>
      <c r="F40" s="57" t="s">
        <v>54</v>
      </c>
      <c r="G40" s="57">
        <v>0</v>
      </c>
      <c r="H40" s="57">
        <v>0</v>
      </c>
    </row>
    <row r="41" spans="1:8" ht="12.75">
      <c r="A41" s="17" t="s">
        <v>52</v>
      </c>
      <c r="B41" s="3">
        <v>379558</v>
      </c>
      <c r="C41" s="3">
        <v>365931</v>
      </c>
      <c r="D41" s="4">
        <f>B41/C41-1</f>
        <v>0.037239260953567666</v>
      </c>
      <c r="E41" s="5"/>
      <c r="F41" s="3">
        <v>399183</v>
      </c>
      <c r="G41" s="3">
        <v>387441</v>
      </c>
      <c r="H41" s="4">
        <f t="shared" si="3"/>
        <v>0.03030654990050108</v>
      </c>
    </row>
    <row r="42" spans="1:8" ht="13.5">
      <c r="A42" s="10" t="s">
        <v>16</v>
      </c>
      <c r="B42" s="3">
        <v>1523721</v>
      </c>
      <c r="C42" s="3">
        <v>689531</v>
      </c>
      <c r="D42" s="4">
        <f t="shared" si="2"/>
        <v>1.2097933232878582</v>
      </c>
      <c r="E42" s="5"/>
      <c r="F42" s="3">
        <v>1754365</v>
      </c>
      <c r="G42" s="3">
        <v>913252</v>
      </c>
      <c r="H42" s="4">
        <f t="shared" si="3"/>
        <v>0.9210086591652686</v>
      </c>
    </row>
    <row r="43" spans="1:8" ht="14.25" thickBot="1">
      <c r="A43" s="10" t="s">
        <v>17</v>
      </c>
      <c r="B43" s="9">
        <v>86034</v>
      </c>
      <c r="C43" s="9">
        <v>78894</v>
      </c>
      <c r="D43" s="4">
        <f t="shared" si="2"/>
        <v>0.09050117879686659</v>
      </c>
      <c r="E43" s="5"/>
      <c r="F43" s="9">
        <v>111881</v>
      </c>
      <c r="G43" s="9">
        <v>112012</v>
      </c>
      <c r="H43" s="4">
        <f t="shared" si="3"/>
        <v>-0.001169517551690924</v>
      </c>
    </row>
    <row r="44" spans="1:8" ht="13.5" thickBot="1">
      <c r="A44" s="39" t="s">
        <v>18</v>
      </c>
      <c r="B44" s="12">
        <f>SUM(B33:B43)</f>
        <v>85454730</v>
      </c>
      <c r="C44" s="12">
        <f>SUM(C33:C43)</f>
        <v>78941632</v>
      </c>
      <c r="D44" s="38">
        <f t="shared" si="2"/>
        <v>0.0825052362738079</v>
      </c>
      <c r="E44" s="5"/>
      <c r="F44" s="12">
        <f>SUM(F33:F43)</f>
        <v>89161633</v>
      </c>
      <c r="G44" s="12">
        <f>SUM(G33:G43)</f>
        <v>82508445</v>
      </c>
      <c r="H44" s="52">
        <f t="shared" si="3"/>
        <v>0.08063644879018139</v>
      </c>
    </row>
    <row r="45" spans="1:5" ht="13.5" thickTop="1">
      <c r="A45" s="16"/>
      <c r="B45" s="3"/>
      <c r="C45" s="3"/>
      <c r="D45" s="4"/>
      <c r="E45" s="5"/>
    </row>
    <row r="46" spans="1:5" ht="12.75">
      <c r="A46" s="13" t="s">
        <v>19</v>
      </c>
      <c r="B46" s="18"/>
      <c r="C46" s="18"/>
      <c r="D46" s="57"/>
      <c r="E46" s="5"/>
    </row>
    <row r="47" spans="1:8" ht="12.75">
      <c r="A47" s="17" t="s">
        <v>20</v>
      </c>
      <c r="B47" s="3">
        <v>5302592</v>
      </c>
      <c r="C47" s="3">
        <v>5302419</v>
      </c>
      <c r="D47" s="57">
        <v>0</v>
      </c>
      <c r="E47" s="5"/>
      <c r="F47" s="3">
        <v>5302592</v>
      </c>
      <c r="G47" s="3">
        <v>5302419</v>
      </c>
      <c r="H47" s="57">
        <v>0</v>
      </c>
    </row>
    <row r="48" spans="1:8" ht="12.75">
      <c r="A48" s="2" t="s">
        <v>21</v>
      </c>
      <c r="B48" s="57">
        <v>0</v>
      </c>
      <c r="C48" s="3">
        <v>-48655</v>
      </c>
      <c r="D48" s="57">
        <v>0</v>
      </c>
      <c r="E48" s="5"/>
      <c r="F48" s="3">
        <v>-15287</v>
      </c>
      <c r="G48" s="3">
        <v>-63942</v>
      </c>
      <c r="H48" s="4">
        <f aca="true" t="shared" si="4" ref="H48:H54">F48/G48-1</f>
        <v>-0.7609239623408715</v>
      </c>
    </row>
    <row r="49" spans="1:8" ht="12.75">
      <c r="A49" s="17" t="s">
        <v>22</v>
      </c>
      <c r="B49" s="3">
        <v>28614</v>
      </c>
      <c r="C49" s="3">
        <v>28396</v>
      </c>
      <c r="D49" s="4">
        <f t="shared" si="2"/>
        <v>0.007677137625017538</v>
      </c>
      <c r="E49" s="5"/>
      <c r="F49" s="3">
        <v>31235</v>
      </c>
      <c r="G49" s="3">
        <v>31016</v>
      </c>
      <c r="H49" s="4">
        <f t="shared" si="4"/>
        <v>0.007060871808099112</v>
      </c>
    </row>
    <row r="50" spans="1:8" ht="12.75">
      <c r="A50" s="2" t="s">
        <v>23</v>
      </c>
      <c r="B50" s="3">
        <v>2357574</v>
      </c>
      <c r="C50" s="3">
        <v>2376845</v>
      </c>
      <c r="D50" s="4">
        <f t="shared" si="2"/>
        <v>-0.008107806777471804</v>
      </c>
      <c r="E50" s="5"/>
      <c r="F50" s="3">
        <v>2757378</v>
      </c>
      <c r="G50" s="3">
        <v>2708300</v>
      </c>
      <c r="H50" s="4">
        <f t="shared" si="4"/>
        <v>0.018121330724070406</v>
      </c>
    </row>
    <row r="51" spans="1:8" ht="12.75">
      <c r="A51" s="17" t="s">
        <v>24</v>
      </c>
      <c r="B51" s="3">
        <v>784061</v>
      </c>
      <c r="C51" s="3">
        <v>837438</v>
      </c>
      <c r="D51" s="4">
        <f t="shared" si="2"/>
        <v>-0.0637384498912158</v>
      </c>
      <c r="E51" s="5"/>
      <c r="F51" s="3">
        <v>802125</v>
      </c>
      <c r="G51" s="3">
        <v>853449</v>
      </c>
      <c r="H51" s="4">
        <f t="shared" si="4"/>
        <v>-0.060137161095742075</v>
      </c>
    </row>
    <row r="52" spans="1:8" ht="13.5" thickBot="1">
      <c r="A52" s="39" t="s">
        <v>25</v>
      </c>
      <c r="B52" s="19">
        <f>SUM(B47:B51)</f>
        <v>8472841</v>
      </c>
      <c r="C52" s="19">
        <f>SUM(C47:C51)</f>
        <v>8496443</v>
      </c>
      <c r="D52" s="70">
        <f t="shared" si="2"/>
        <v>-0.0027778683385506486</v>
      </c>
      <c r="E52" s="5"/>
      <c r="F52" s="19">
        <f>SUM(F47:F51)</f>
        <v>8878043</v>
      </c>
      <c r="G52" s="19">
        <f>SUM(G47:G51)</f>
        <v>8831242</v>
      </c>
      <c r="H52" s="69">
        <f t="shared" si="4"/>
        <v>0.005299481092240432</v>
      </c>
    </row>
    <row r="53" spans="1:8" ht="12.75">
      <c r="A53" s="2" t="s">
        <v>61</v>
      </c>
      <c r="B53" s="57">
        <v>0</v>
      </c>
      <c r="C53" s="57">
        <v>0</v>
      </c>
      <c r="D53" s="57">
        <v>0</v>
      </c>
      <c r="E53" s="5"/>
      <c r="F53" s="3">
        <v>401115</v>
      </c>
      <c r="G53" s="3">
        <v>382594</v>
      </c>
      <c r="H53" s="4">
        <f t="shared" si="4"/>
        <v>0.04840901843729917</v>
      </c>
    </row>
    <row r="54" spans="1:8" ht="13.5" thickBot="1">
      <c r="A54" s="39" t="s">
        <v>26</v>
      </c>
      <c r="B54" s="12">
        <f>B52+B44+B53</f>
        <v>93927571</v>
      </c>
      <c r="C54" s="12">
        <f>C52+C44+C53</f>
        <v>87438075</v>
      </c>
      <c r="D54" s="48">
        <f t="shared" si="2"/>
        <v>0.07421819384747441</v>
      </c>
      <c r="E54" s="5"/>
      <c r="F54" s="12">
        <f>F52+F44+F53</f>
        <v>98440791</v>
      </c>
      <c r="G54" s="12">
        <f>G52+G44+G53</f>
        <v>91722281</v>
      </c>
      <c r="H54" s="53">
        <f t="shared" si="4"/>
        <v>0.07324839642834435</v>
      </c>
    </row>
    <row r="55" ht="13.5" thickTop="1"/>
    <row r="56" spans="1:3" ht="12.75">
      <c r="A56" s="63" t="s">
        <v>62</v>
      </c>
      <c r="B56" s="5"/>
      <c r="C56" s="5"/>
    </row>
    <row r="57" spans="1:4" ht="12.75">
      <c r="A57" s="77" t="s">
        <v>75</v>
      </c>
      <c r="B57" s="5"/>
      <c r="C57" s="5"/>
      <c r="D57" s="5"/>
    </row>
    <row r="58" spans="2:3" ht="12.75">
      <c r="B58" s="5"/>
      <c r="C58" s="5"/>
    </row>
    <row r="59" spans="1:8" ht="36.75" customHeight="1">
      <c r="A59" s="68" t="s">
        <v>46</v>
      </c>
      <c r="C59" s="66"/>
      <c r="F59" s="84" t="s">
        <v>79</v>
      </c>
      <c r="G59" s="85"/>
      <c r="H59" s="85"/>
    </row>
    <row r="60" spans="1:8" ht="12.75">
      <c r="A60" s="65" t="s">
        <v>47</v>
      </c>
      <c r="C60" s="66"/>
      <c r="F60" s="78" t="s">
        <v>48</v>
      </c>
      <c r="G60" s="79"/>
      <c r="H60" s="79"/>
    </row>
  </sheetData>
  <sheetProtection password="E73A" sheet="1" objects="1" scenarios="1"/>
  <mergeCells count="16">
    <mergeCell ref="A1:D1"/>
    <mergeCell ref="A2:D2"/>
    <mergeCell ref="F4:H4"/>
    <mergeCell ref="F5:F6"/>
    <mergeCell ref="G5:G6"/>
    <mergeCell ref="F30:H30"/>
    <mergeCell ref="B4:D4"/>
    <mergeCell ref="B5:B6"/>
    <mergeCell ref="C5:C6"/>
    <mergeCell ref="F60:H60"/>
    <mergeCell ref="G31:G32"/>
    <mergeCell ref="B30:D30"/>
    <mergeCell ref="B31:B32"/>
    <mergeCell ref="C31:C32"/>
    <mergeCell ref="F31:F32"/>
    <mergeCell ref="F59:H59"/>
  </mergeCells>
  <printOptions/>
  <pageMargins left="0.7" right="0.7" top="0.75" bottom="0.75" header="0.3" footer="0.3"/>
  <pageSetup fitToHeight="1" fitToWidth="1" horizontalDpi="600" verticalDpi="600" orientation="landscape" scale="62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zoomScale="95" zoomScaleNormal="95" zoomScalePageLayoutView="0" workbookViewId="0" topLeftCell="A1">
      <selection activeCell="D34" sqref="D34"/>
    </sheetView>
  </sheetViews>
  <sheetFormatPr defaultColWidth="9.140625" defaultRowHeight="12.75"/>
  <cols>
    <col min="1" max="1" width="66.140625" style="21" customWidth="1"/>
    <col min="2" max="2" width="13.28125" style="21" customWidth="1"/>
    <col min="3" max="3" width="15.57421875" style="21" customWidth="1"/>
    <col min="4" max="4" width="12.421875" style="21" customWidth="1"/>
    <col min="5" max="5" width="4.7109375" style="21" customWidth="1"/>
    <col min="6" max="6" width="13.421875" style="21" customWidth="1"/>
    <col min="7" max="8" width="13.00390625" style="21" customWidth="1"/>
    <col min="9" max="9" width="7.28125" style="21" bestFit="1" customWidth="1"/>
    <col min="10" max="10" width="5.140625" style="21" bestFit="1" customWidth="1"/>
    <col min="11" max="16384" width="9.140625" style="21" customWidth="1"/>
  </cols>
  <sheetData>
    <row r="1" ht="12.75">
      <c r="A1" s="56" t="s">
        <v>67</v>
      </c>
    </row>
    <row r="4" spans="1:8" ht="15" customHeight="1">
      <c r="A4" s="20"/>
      <c r="B4" s="97" t="s">
        <v>51</v>
      </c>
      <c r="C4" s="89"/>
      <c r="D4" s="89"/>
      <c r="F4" s="82" t="s">
        <v>0</v>
      </c>
      <c r="G4" s="82"/>
      <c r="H4" s="83"/>
    </row>
    <row r="5" spans="1:8" ht="12.75">
      <c r="A5" s="93" t="s">
        <v>27</v>
      </c>
      <c r="B5" s="95">
        <v>44012</v>
      </c>
      <c r="C5" s="95">
        <v>43646</v>
      </c>
      <c r="D5" s="22" t="s">
        <v>68</v>
      </c>
      <c r="F5" s="95">
        <v>44012</v>
      </c>
      <c r="G5" s="95">
        <v>43646</v>
      </c>
      <c r="H5" s="22" t="s">
        <v>68</v>
      </c>
    </row>
    <row r="6" spans="1:8" ht="13.5" thickBot="1">
      <c r="A6" s="94"/>
      <c r="B6" s="96"/>
      <c r="C6" s="96"/>
      <c r="D6" s="23" t="s">
        <v>69</v>
      </c>
      <c r="F6" s="96"/>
      <c r="G6" s="96"/>
      <c r="H6" s="23" t="s">
        <v>69</v>
      </c>
    </row>
    <row r="7" spans="1:8" ht="12.75">
      <c r="A7" s="24" t="s">
        <v>66</v>
      </c>
      <c r="B7" s="27">
        <v>1621956</v>
      </c>
      <c r="C7" s="27">
        <v>1564533</v>
      </c>
      <c r="D7" s="25">
        <f aca="true" t="shared" si="0" ref="D7:D14">B7/C7-1</f>
        <v>0.03670296503812964</v>
      </c>
      <c r="E7" s="27"/>
      <c r="F7" s="27">
        <v>1761762</v>
      </c>
      <c r="G7" s="27">
        <v>1712520</v>
      </c>
      <c r="H7" s="25">
        <f>F7/G7-1</f>
        <v>0.02875411674024253</v>
      </c>
    </row>
    <row r="8" spans="1:8" ht="12.75">
      <c r="A8" s="24" t="s">
        <v>83</v>
      </c>
      <c r="B8" s="60">
        <v>5099</v>
      </c>
      <c r="C8" s="60">
        <v>7829</v>
      </c>
      <c r="D8" s="25">
        <f t="shared" si="0"/>
        <v>-0.3487035381274748</v>
      </c>
      <c r="E8" s="27"/>
      <c r="F8" s="3">
        <v>52098</v>
      </c>
      <c r="G8" s="3">
        <v>73226</v>
      </c>
      <c r="H8" s="25">
        <f>F8/G8-1</f>
        <v>-0.2885313959522574</v>
      </c>
    </row>
    <row r="9" spans="1:8" ht="12.75">
      <c r="A9" s="24" t="s">
        <v>28</v>
      </c>
      <c r="B9" s="27">
        <v>-331402</v>
      </c>
      <c r="C9" s="27">
        <v>-233175</v>
      </c>
      <c r="D9" s="25">
        <f t="shared" si="0"/>
        <v>0.42125871126836056</v>
      </c>
      <c r="E9" s="27"/>
      <c r="F9" s="27">
        <v>-360095</v>
      </c>
      <c r="G9" s="27">
        <v>-264596</v>
      </c>
      <c r="H9" s="25">
        <f>F9/G9-1</f>
        <v>0.3609238234893952</v>
      </c>
    </row>
    <row r="10" spans="1:8" ht="12.75">
      <c r="A10" s="24" t="s">
        <v>84</v>
      </c>
      <c r="B10" s="27">
        <v>-624</v>
      </c>
      <c r="C10" s="27">
        <v>-873</v>
      </c>
      <c r="D10" s="25">
        <f t="shared" si="0"/>
        <v>-0.2852233676975945</v>
      </c>
      <c r="E10" s="27"/>
      <c r="F10" s="27">
        <v>-729</v>
      </c>
      <c r="G10" s="27">
        <v>-990</v>
      </c>
      <c r="H10" s="25">
        <f>F10/G10-1</f>
        <v>-0.26363636363636367</v>
      </c>
    </row>
    <row r="11" spans="1:8" ht="12.75">
      <c r="A11" s="42" t="s">
        <v>29</v>
      </c>
      <c r="B11" s="28">
        <f>SUM(B7:B10)</f>
        <v>1295029</v>
      </c>
      <c r="C11" s="28">
        <f>SUM(C7:C10)</f>
        <v>1338314</v>
      </c>
      <c r="D11" s="29">
        <f t="shared" si="0"/>
        <v>-0.03234293297387614</v>
      </c>
      <c r="E11" s="27"/>
      <c r="F11" s="28">
        <f>SUM(F7:F10)</f>
        <v>1453036</v>
      </c>
      <c r="G11" s="28">
        <f>SUM(G7:G10)</f>
        <v>1520160</v>
      </c>
      <c r="H11" s="29">
        <f aca="true" t="shared" si="1" ref="H11:H29">F11/G11-1</f>
        <v>-0.04415587832859702</v>
      </c>
    </row>
    <row r="12" spans="1:8" ht="12.75">
      <c r="A12" s="24" t="s">
        <v>30</v>
      </c>
      <c r="B12" s="27">
        <v>452317</v>
      </c>
      <c r="C12" s="27">
        <v>473442</v>
      </c>
      <c r="D12" s="25">
        <f t="shared" si="0"/>
        <v>-0.04462003793495295</v>
      </c>
      <c r="E12" s="27"/>
      <c r="F12" s="27">
        <v>525444</v>
      </c>
      <c r="G12" s="27">
        <v>539409</v>
      </c>
      <c r="H12" s="25">
        <f t="shared" si="1"/>
        <v>-0.025889445671095634</v>
      </c>
    </row>
    <row r="13" spans="1:8" ht="12.75">
      <c r="A13" s="24" t="s">
        <v>31</v>
      </c>
      <c r="B13" s="27">
        <v>-152567</v>
      </c>
      <c r="C13" s="27">
        <v>-131438</v>
      </c>
      <c r="D13" s="25">
        <f t="shared" si="0"/>
        <v>0.1607525981831739</v>
      </c>
      <c r="E13" s="27"/>
      <c r="F13" s="27">
        <v>-173616</v>
      </c>
      <c r="G13" s="27">
        <v>-148420</v>
      </c>
      <c r="H13" s="25">
        <f t="shared" si="1"/>
        <v>0.16976148767012522</v>
      </c>
    </row>
    <row r="14" spans="1:9" ht="12.75">
      <c r="A14" s="43" t="s">
        <v>32</v>
      </c>
      <c r="B14" s="31">
        <f>SUM(B12:B13)</f>
        <v>299750</v>
      </c>
      <c r="C14" s="31">
        <f>SUM(C12:C13)</f>
        <v>342004</v>
      </c>
      <c r="D14" s="29">
        <f t="shared" si="0"/>
        <v>-0.12354826259342</v>
      </c>
      <c r="E14" s="27"/>
      <c r="F14" s="31">
        <f>SUM(F12:F13)</f>
        <v>351828</v>
      </c>
      <c r="G14" s="31">
        <f>SUM(G12:G13)</f>
        <v>390989</v>
      </c>
      <c r="H14" s="29">
        <f t="shared" si="1"/>
        <v>-0.10015882799771858</v>
      </c>
      <c r="I14" s="21" t="s">
        <v>33</v>
      </c>
    </row>
    <row r="15" spans="1:8" ht="12.75">
      <c r="A15" s="44" t="s">
        <v>34</v>
      </c>
      <c r="B15" s="27">
        <v>138720</v>
      </c>
      <c r="C15" s="27">
        <v>151001</v>
      </c>
      <c r="D15" s="25">
        <f>B15/C15-1</f>
        <v>-0.08133058721465425</v>
      </c>
      <c r="E15" s="27"/>
      <c r="F15" s="27">
        <v>127639</v>
      </c>
      <c r="G15" s="27">
        <v>191227</v>
      </c>
      <c r="H15" s="25">
        <f t="shared" si="1"/>
        <v>-0.3325262645965267</v>
      </c>
    </row>
    <row r="16" spans="1:8" ht="30" customHeight="1">
      <c r="A16" s="34" t="s">
        <v>70</v>
      </c>
      <c r="B16" s="27">
        <v>137324</v>
      </c>
      <c r="C16" s="27">
        <v>30860</v>
      </c>
      <c r="D16" s="72">
        <f>B16/C16-1</f>
        <v>3.4499027867790018</v>
      </c>
      <c r="E16" s="27"/>
      <c r="F16" s="27">
        <v>137337</v>
      </c>
      <c r="G16" s="27">
        <v>30888</v>
      </c>
      <c r="H16" s="72">
        <f t="shared" si="1"/>
        <v>3.446289821289821</v>
      </c>
    </row>
    <row r="17" spans="1:8" ht="26.25">
      <c r="A17" s="34" t="s">
        <v>71</v>
      </c>
      <c r="B17" s="27">
        <v>1448</v>
      </c>
      <c r="C17" s="27">
        <v>63383</v>
      </c>
      <c r="D17" s="72">
        <f>B17/C17-1</f>
        <v>-0.9771547575848414</v>
      </c>
      <c r="E17" s="27"/>
      <c r="F17" s="27">
        <v>34595</v>
      </c>
      <c r="G17" s="27">
        <v>78374</v>
      </c>
      <c r="H17" s="72">
        <f t="shared" si="1"/>
        <v>-0.5585908592135147</v>
      </c>
    </row>
    <row r="18" spans="1:8" ht="12.75">
      <c r="A18" s="44" t="s">
        <v>78</v>
      </c>
      <c r="B18" s="27">
        <v>-69795</v>
      </c>
      <c r="C18" s="27">
        <v>-107615</v>
      </c>
      <c r="D18" s="25">
        <f aca="true" t="shared" si="2" ref="D18:D24">B18/C18-1</f>
        <v>-0.3514379965618176</v>
      </c>
      <c r="E18" s="27"/>
      <c r="F18" s="27">
        <v>-72751</v>
      </c>
      <c r="G18" s="27">
        <v>-109247</v>
      </c>
      <c r="H18" s="25">
        <f t="shared" si="1"/>
        <v>-0.33406867007789687</v>
      </c>
    </row>
    <row r="19" spans="1:8" ht="12.75">
      <c r="A19" s="44" t="s">
        <v>35</v>
      </c>
      <c r="B19" s="27">
        <v>55689</v>
      </c>
      <c r="C19" s="27">
        <v>59868</v>
      </c>
      <c r="D19" s="25">
        <f t="shared" si="2"/>
        <v>-0.06980356784926844</v>
      </c>
      <c r="E19" s="27"/>
      <c r="F19" s="27">
        <v>64210</v>
      </c>
      <c r="G19" s="27">
        <v>78120</v>
      </c>
      <c r="H19" s="25">
        <f t="shared" si="1"/>
        <v>-0.17805939580133123</v>
      </c>
    </row>
    <row r="20" spans="1:8" ht="13.5" thickBot="1">
      <c r="A20" s="42" t="s">
        <v>36</v>
      </c>
      <c r="B20" s="32">
        <f>SUM(B14:B19)+B11</f>
        <v>1858165</v>
      </c>
      <c r="C20" s="32">
        <f>SUM(C14:C19)+C11</f>
        <v>1877815</v>
      </c>
      <c r="D20" s="54">
        <f t="shared" si="2"/>
        <v>-0.010464289613194011</v>
      </c>
      <c r="E20" s="27"/>
      <c r="F20" s="32">
        <f>SUM(F14:F19)+F11</f>
        <v>2095894</v>
      </c>
      <c r="G20" s="32">
        <f>SUM(G14:G19)+G11</f>
        <v>2180511</v>
      </c>
      <c r="H20" s="54">
        <f t="shared" si="1"/>
        <v>-0.03880604133618226</v>
      </c>
    </row>
    <row r="21" spans="1:8" ht="13.5" thickTop="1">
      <c r="A21" s="44" t="s">
        <v>37</v>
      </c>
      <c r="B21" s="55">
        <v>-482450</v>
      </c>
      <c r="C21" s="55">
        <v>-458435</v>
      </c>
      <c r="D21" s="25">
        <f t="shared" si="2"/>
        <v>0.052384743747750484</v>
      </c>
      <c r="E21" s="27"/>
      <c r="F21" s="55">
        <v>-545503</v>
      </c>
      <c r="G21" s="55">
        <v>-522894</v>
      </c>
      <c r="H21" s="25">
        <f t="shared" si="1"/>
        <v>0.04323820889128571</v>
      </c>
    </row>
    <row r="22" spans="1:9" ht="12.75">
      <c r="A22" s="44" t="s">
        <v>38</v>
      </c>
      <c r="B22" s="55">
        <v>-146796</v>
      </c>
      <c r="C22" s="55">
        <v>-137812</v>
      </c>
      <c r="D22" s="25">
        <f t="shared" si="2"/>
        <v>0.06519025919368415</v>
      </c>
      <c r="E22" s="27"/>
      <c r="F22" s="55">
        <v>-158784</v>
      </c>
      <c r="G22" s="55">
        <v>-149798</v>
      </c>
      <c r="H22" s="25">
        <f t="shared" si="1"/>
        <v>0.059987449765684486</v>
      </c>
      <c r="I22" s="27"/>
    </row>
    <row r="23" spans="1:8" ht="13.5" thickBot="1">
      <c r="A23" s="34" t="s">
        <v>39</v>
      </c>
      <c r="B23" s="30">
        <v>-255307</v>
      </c>
      <c r="C23" s="26">
        <v>-263326</v>
      </c>
      <c r="D23" s="25">
        <f t="shared" si="2"/>
        <v>-0.03045274678535348</v>
      </c>
      <c r="E23" s="27"/>
      <c r="F23" s="30">
        <v>-297064</v>
      </c>
      <c r="G23" s="26">
        <v>-318863</v>
      </c>
      <c r="H23" s="25">
        <f t="shared" si="1"/>
        <v>-0.0683647836218062</v>
      </c>
    </row>
    <row r="24" spans="1:8" ht="13.5" thickBot="1">
      <c r="A24" s="42" t="s">
        <v>40</v>
      </c>
      <c r="B24" s="33">
        <f>B23+B22+B21</f>
        <v>-884553</v>
      </c>
      <c r="C24" s="33">
        <f>C23+C22+C21</f>
        <v>-859573</v>
      </c>
      <c r="D24" s="45">
        <f t="shared" si="2"/>
        <v>0.02906094072289389</v>
      </c>
      <c r="E24" s="27"/>
      <c r="F24" s="33">
        <f>F23+F22+F21</f>
        <v>-1001351</v>
      </c>
      <c r="G24" s="33">
        <f>G23+G22+G21</f>
        <v>-991555</v>
      </c>
      <c r="H24" s="45">
        <f t="shared" si="1"/>
        <v>0.009879431801564253</v>
      </c>
    </row>
    <row r="25" spans="1:8" ht="12" customHeight="1" thickTop="1">
      <c r="A25" s="34"/>
      <c r="B25" s="35"/>
      <c r="C25" s="35"/>
      <c r="D25" s="25"/>
      <c r="E25" s="27"/>
      <c r="F25" s="35"/>
      <c r="G25" s="35"/>
      <c r="H25" s="25"/>
    </row>
    <row r="26" spans="1:8" ht="26.25">
      <c r="A26" s="59" t="s">
        <v>72</v>
      </c>
      <c r="B26" s="27">
        <v>-273056</v>
      </c>
      <c r="C26" s="27">
        <v>-3782</v>
      </c>
      <c r="D26" s="73">
        <f>B26/C26-1</f>
        <v>71.1988365943945</v>
      </c>
      <c r="E26" s="27"/>
      <c r="F26" s="27">
        <v>-299260</v>
      </c>
      <c r="G26" s="27">
        <v>-50650</v>
      </c>
      <c r="H26" s="74">
        <f t="shared" si="1"/>
        <v>4.908390918065153</v>
      </c>
    </row>
    <row r="27" spans="1:8" ht="12.75">
      <c r="A27" s="42" t="s">
        <v>41</v>
      </c>
      <c r="B27" s="36">
        <f>B20+B24+B26</f>
        <v>700556</v>
      </c>
      <c r="C27" s="36">
        <f>C20+C24+C26</f>
        <v>1014460</v>
      </c>
      <c r="D27" s="29">
        <f>B27/C27-1</f>
        <v>-0.3094296473000414</v>
      </c>
      <c r="E27" s="27"/>
      <c r="F27" s="36">
        <f>F20+F24+F26</f>
        <v>795283</v>
      </c>
      <c r="G27" s="36">
        <f>G20+G24+G26</f>
        <v>1138306</v>
      </c>
      <c r="H27" s="29">
        <f t="shared" si="1"/>
        <v>-0.3013451567504696</v>
      </c>
    </row>
    <row r="28" spans="1:8" ht="13.5" thickBot="1">
      <c r="A28" s="44" t="s">
        <v>73</v>
      </c>
      <c r="B28" s="30">
        <v>-93143</v>
      </c>
      <c r="C28" s="30">
        <v>-166465</v>
      </c>
      <c r="D28" s="25">
        <f>B28/C28-1</f>
        <v>-0.44046496260475176</v>
      </c>
      <c r="E28" s="27"/>
      <c r="F28" s="27">
        <v>-105220</v>
      </c>
      <c r="G28" s="27">
        <v>-195949</v>
      </c>
      <c r="H28" s="25">
        <f t="shared" si="1"/>
        <v>-0.4630235418399685</v>
      </c>
    </row>
    <row r="29" spans="1:8" ht="13.5" thickBot="1">
      <c r="A29" s="43" t="s">
        <v>42</v>
      </c>
      <c r="B29" s="33">
        <f>B27+B28</f>
        <v>607413</v>
      </c>
      <c r="C29" s="33">
        <f>C27+C28</f>
        <v>847995</v>
      </c>
      <c r="D29" s="45">
        <f>B29/C29-1</f>
        <v>-0.28370686147913604</v>
      </c>
      <c r="E29" s="27"/>
      <c r="F29" s="33">
        <f>F27+F28</f>
        <v>690063</v>
      </c>
      <c r="G29" s="33">
        <f>G27+G28</f>
        <v>942357</v>
      </c>
      <c r="H29" s="45">
        <f t="shared" si="1"/>
        <v>-0.26772656222641733</v>
      </c>
    </row>
    <row r="30" ht="13.5" thickTop="1"/>
    <row r="31" ht="12.75">
      <c r="C31" s="27"/>
    </row>
    <row r="32" spans="1:2" ht="12.75">
      <c r="A32" s="75" t="s">
        <v>80</v>
      </c>
      <c r="B32" s="76"/>
    </row>
    <row r="35" spans="1:8" ht="38.25" customHeight="1">
      <c r="A35" s="68" t="s">
        <v>49</v>
      </c>
      <c r="F35" s="84" t="s">
        <v>79</v>
      </c>
      <c r="G35" s="90"/>
      <c r="H35" s="90"/>
    </row>
    <row r="36" spans="1:8" ht="12.75">
      <c r="A36" s="64" t="s">
        <v>47</v>
      </c>
      <c r="F36" s="91" t="s">
        <v>48</v>
      </c>
      <c r="G36" s="92"/>
      <c r="H36" s="92"/>
    </row>
  </sheetData>
  <sheetProtection password="E73A" sheet="1" objects="1" scenarios="1"/>
  <mergeCells count="9">
    <mergeCell ref="F35:H35"/>
    <mergeCell ref="F36:H36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2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2019-11-25T08:24:48Z</cp:lastPrinted>
  <dcterms:created xsi:type="dcterms:W3CDTF">2019-10-07T13:12:44Z</dcterms:created>
  <dcterms:modified xsi:type="dcterms:W3CDTF">2020-08-15T12:54:11Z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diana.bidianu@btrl.ro</vt:lpwstr>
  </property>
  <property fmtid="{D5CDD505-2E9C-101B-9397-08002B2CF9AE}" pid="5" name="MSIP_Label_8e5d59b6-70e5-4090-b56a-9536dba5c905_SetDate">
    <vt:lpwstr>2019-11-25T09:46:32.9634404Z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aa769a48-90b9-47ea-83d4-864c534b25f2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