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00" activeTab="1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<sst xmlns="http://schemas.openxmlformats.org/spreadsheetml/2006/main" count="117" uniqueCount="84">
  <si>
    <t>`</t>
  </si>
  <si>
    <t>GEORGE CĂLINESCU</t>
  </si>
  <si>
    <t>MIRCEA ŞTEFĂNESCU</t>
  </si>
  <si>
    <t>STATEMENT OF FINANCIAL POSITION</t>
  </si>
  <si>
    <t>Group</t>
  </si>
  <si>
    <t>Bank</t>
  </si>
  <si>
    <t>Loans and advances to customers – net(*)</t>
  </si>
  <si>
    <t>Financial assets measured at fair value through other items of the comprehensive income</t>
  </si>
  <si>
    <t>Other non-financial assets</t>
  </si>
  <si>
    <t>Other financial assets</t>
  </si>
  <si>
    <t>Total assets</t>
  </si>
  <si>
    <t>(*) It also includes the impact of the leasing activity</t>
  </si>
  <si>
    <t>Goodwill</t>
  </si>
  <si>
    <t>Intangible assets</t>
  </si>
  <si>
    <t>RON thousand</t>
  </si>
  <si>
    <t>Deposits from banks</t>
  </si>
  <si>
    <t>Deposits from customers</t>
  </si>
  <si>
    <t>Loans from banks and other financial institutions</t>
  </si>
  <si>
    <t>Provisions for other risks and for loan commitments</t>
  </si>
  <si>
    <t>Current tax liability</t>
  </si>
  <si>
    <t>Other financial liabilities (*)</t>
  </si>
  <si>
    <t>Other non-financial liabilities</t>
  </si>
  <si>
    <t>Total liabilities</t>
  </si>
  <si>
    <t>Equity</t>
  </si>
  <si>
    <t>Share capital</t>
  </si>
  <si>
    <t>Treasury shares</t>
  </si>
  <si>
    <t>Share premiums</t>
  </si>
  <si>
    <t>Retained earnings</t>
  </si>
  <si>
    <t>Other reserves</t>
  </si>
  <si>
    <t>Non-controlling interest</t>
  </si>
  <si>
    <t>Total liabilities and equity</t>
  </si>
  <si>
    <t>DEPUTY CEO</t>
  </si>
  <si>
    <t>Financial assets at amortized cost - debt instruments</t>
  </si>
  <si>
    <t>Net interest income</t>
  </si>
  <si>
    <t>Fee and commission income</t>
  </si>
  <si>
    <t>Fee and commission expense</t>
  </si>
  <si>
    <t>Net fee and commission income</t>
  </si>
  <si>
    <t>Net trading income</t>
  </si>
  <si>
    <t>Other operating income</t>
  </si>
  <si>
    <t>Operating income</t>
  </si>
  <si>
    <t>Personnel expenses</t>
  </si>
  <si>
    <t>Depreciation and amortization</t>
  </si>
  <si>
    <t>Other operating expenses</t>
  </si>
  <si>
    <t>Operating expenses</t>
  </si>
  <si>
    <t>Profit before income tax</t>
  </si>
  <si>
    <t>Net profit</t>
  </si>
  <si>
    <t>Right-of-use assets</t>
  </si>
  <si>
    <t>Deferred tax liabilities</t>
  </si>
  <si>
    <t>(*) At a group level it also includes the financial liabilities towards fund unit holders</t>
  </si>
  <si>
    <t>Investments in associates</t>
  </si>
  <si>
    <t>Interest income calculated using the effective interest method</t>
  </si>
  <si>
    <t>-</t>
  </si>
  <si>
    <t xml:space="preserve"> ACCOUNTING AND REPORTING COORDINATING MANAGER</t>
  </si>
  <si>
    <t>Deferred tax assets</t>
  </si>
  <si>
    <t>Derivatives</t>
  </si>
  <si>
    <t xml:space="preserve">Non-trading financial assets mandatorily at fair value through profit or loss </t>
  </si>
  <si>
    <t>Property and equipment and investment property</t>
  </si>
  <si>
    <t>Subordinated liabilities</t>
  </si>
  <si>
    <t>Lease liabilities</t>
  </si>
  <si>
    <t>Other interest like income</t>
  </si>
  <si>
    <t>Interest expense calculated using the effective interest method</t>
  </si>
  <si>
    <t>Other interest like expense</t>
  </si>
  <si>
    <t>Cash and current accounts with Central Banks</t>
  </si>
  <si>
    <t>Reserves on financial assets measured at fair value through other
items of comprehensive income</t>
  </si>
  <si>
    <t>Total equity attributable to equity holders of the Bank</t>
  </si>
  <si>
    <t>Vs Dec-21</t>
  </si>
  <si>
    <t>Revaluation reserves from tangible and intangible assets</t>
  </si>
  <si>
    <t>∆  Jun-22</t>
  </si>
  <si>
    <t>∆ Jun-22</t>
  </si>
  <si>
    <t>vs. Jun-21</t>
  </si>
  <si>
    <t>Note: The financial information as at June 30, 2022 are not audited or reviewed and as at December 31, 2021 are audited.</t>
  </si>
  <si>
    <t>CONSOLIDATED AND SEPARATE PROFIT OR LOSS ACCOUNT AS AT JUNE 30, 2022</t>
  </si>
  <si>
    <t>Net loss/gain from financial assets measured at fair value through other items of comprehensive income</t>
  </si>
  <si>
    <t>Net loss/gain from financial assets which are required to be measured at fair value through profit or loss</t>
  </si>
  <si>
    <t>Contribution to the Banking Deposit Guarantee Fund and to the Resolution Fund</t>
  </si>
  <si>
    <t>Impairment or reversal of impairment on financial assets not measured at fair value through profit or loss</t>
  </si>
  <si>
    <t>(Other) Provisions and reversal of provisions</t>
  </si>
  <si>
    <t>Income tax expense (-)</t>
  </si>
  <si>
    <t>CONSOLIDATED AND SEPARATE STATEMENT OF FINANCIAL POSITION AS AT JUNE 30, 2022</t>
  </si>
  <si>
    <t xml:space="preserve">Placements with banks </t>
  </si>
  <si>
    <t>Financial assets held for trading and measured at fair value through profit or loss</t>
  </si>
  <si>
    <t>Investments in subsidiaries</t>
  </si>
  <si>
    <t>Current tax receivables</t>
  </si>
  <si>
    <r>
      <t xml:space="preserve">Note: </t>
    </r>
    <r>
      <rPr>
        <i/>
        <sz val="8"/>
        <rFont val="Georgia"/>
        <family val="1"/>
      </rPr>
      <t>The financial information as at June 30, 2022 are not audited or reviewed and as at June 30, 2021 are not audited.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</si>
</sst>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i/>
      <sz val="8"/>
      <name val="Georgia"/>
      <family val="1"/>
    </font>
    <font>
      <b/>
      <sz val="11"/>
      <name val="Georgia"/>
      <family val="1"/>
    </font>
    <font>
      <b/>
      <i/>
      <sz val="8"/>
      <name val="Georgia"/>
      <family val="1"/>
    </font>
    <font>
      <i/>
      <sz val="9"/>
      <name val="Georgia"/>
      <family val="1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eorgia"/>
      <family val="1"/>
    </font>
    <font>
      <b/>
      <i/>
      <sz val="10"/>
      <color indexed="8"/>
      <name val="Georgia"/>
      <family val="1"/>
    </font>
    <font>
      <sz val="10"/>
      <color indexed="1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Georgia"/>
      <family val="1"/>
    </font>
    <font>
      <b/>
      <i/>
      <sz val="10"/>
      <color theme="1"/>
      <name val="Georgia"/>
      <family val="1"/>
    </font>
    <font>
      <sz val="10"/>
      <color rgb="FF00B05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 vertical="top"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11" xfId="56" applyFont="1" applyBorder="1" applyAlignment="1">
      <alignment horizontal="center" vertical="center" wrapText="1"/>
      <protection/>
    </xf>
    <xf numFmtId="3" fontId="2" fillId="0" borderId="0" xfId="56" applyNumberFormat="1" applyFont="1" applyAlignment="1">
      <alignment/>
      <protection/>
    </xf>
    <xf numFmtId="3" fontId="2" fillId="0" borderId="12" xfId="56" applyNumberFormat="1" applyFont="1" applyBorder="1" applyAlignment="1">
      <alignment horizontal="right" vertical="center"/>
      <protection/>
    </xf>
    <xf numFmtId="0" fontId="4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9" fillId="0" borderId="13" xfId="0" applyFont="1" applyBorder="1" applyAlignment="1">
      <alignment horizontal="center" vertical="center" wrapText="1"/>
    </xf>
    <xf numFmtId="10" fontId="6" fillId="0" borderId="14" xfId="60" applyNumberFormat="1" applyFont="1" applyBorder="1" applyAlignment="1">
      <alignment horizontal="right" vertical="center" wrapText="1"/>
    </xf>
    <xf numFmtId="0" fontId="6" fillId="0" borderId="0" xfId="56" applyFont="1" applyAlignme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6" fillId="0" borderId="0" xfId="56" applyFont="1" applyAlignment="1">
      <alignment horizontal="center"/>
      <protection/>
    </xf>
    <xf numFmtId="0" fontId="5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10" fontId="6" fillId="0" borderId="15" xfId="60" applyNumberFormat="1" applyFont="1" applyBorder="1" applyAlignment="1">
      <alignment horizontal="right" wrapText="1"/>
    </xf>
    <xf numFmtId="10" fontId="6" fillId="0" borderId="14" xfId="60" applyNumberFormat="1" applyFont="1" applyBorder="1" applyAlignment="1">
      <alignment horizontal="right" wrapText="1"/>
    </xf>
    <xf numFmtId="3" fontId="6" fillId="0" borderId="0" xfId="56" applyNumberFormat="1" applyFont="1" applyAlignment="1">
      <alignment wrapText="1"/>
      <protection/>
    </xf>
    <xf numFmtId="3" fontId="2" fillId="0" borderId="0" xfId="56" applyNumberFormat="1" applyFont="1" applyAlignment="1">
      <alignment horizontal="right" wrapText="1"/>
      <protection/>
    </xf>
    <xf numFmtId="3" fontId="6" fillId="0" borderId="0" xfId="56" applyNumberFormat="1" applyFont="1" applyAlignment="1">
      <alignment horizontal="right" wrapText="1"/>
      <protection/>
    </xf>
    <xf numFmtId="3" fontId="6" fillId="0" borderId="15" xfId="56" applyNumberFormat="1" applyFont="1" applyBorder="1" applyAlignment="1">
      <alignment horizontal="right" wrapText="1"/>
      <protection/>
    </xf>
    <xf numFmtId="10" fontId="6" fillId="0" borderId="15" xfId="56" applyNumberFormat="1" applyFont="1" applyBorder="1" applyAlignment="1">
      <alignment wrapText="1"/>
      <protection/>
    </xf>
    <xf numFmtId="10" fontId="6" fillId="0" borderId="14" xfId="56" applyNumberFormat="1" applyFont="1" applyBorder="1" applyAlignment="1">
      <alignment wrapText="1"/>
      <protection/>
    </xf>
    <xf numFmtId="165" fontId="6" fillId="0" borderId="0" xfId="44" applyNumberFormat="1" applyFont="1" applyAlignment="1">
      <alignment horizontal="right" wrapText="1"/>
    </xf>
    <xf numFmtId="3" fontId="6" fillId="0" borderId="14" xfId="56" applyNumberFormat="1" applyFont="1" applyBorder="1" applyAlignment="1">
      <alignment horizontal="right" wrapText="1"/>
      <protection/>
    </xf>
    <xf numFmtId="0" fontId="2" fillId="0" borderId="0" xfId="56" applyFont="1" applyAlignment="1">
      <alignment horizontal="justify" wrapText="1"/>
      <protection/>
    </xf>
    <xf numFmtId="0" fontId="6" fillId="0" borderId="0" xfId="56" applyFont="1" applyAlignment="1">
      <alignment wrapText="1"/>
      <protection/>
    </xf>
    <xf numFmtId="0" fontId="2" fillId="0" borderId="0" xfId="56" applyFont="1" applyAlignment="1">
      <alignment wrapText="1"/>
      <protection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56" applyFont="1" applyAlignment="1">
      <alignment/>
      <protection/>
    </xf>
    <xf numFmtId="10" fontId="2" fillId="0" borderId="0" xfId="60" applyNumberFormat="1" applyFont="1" applyAlignment="1">
      <alignment horizontal="right" wrapText="1"/>
    </xf>
    <xf numFmtId="10" fontId="4" fillId="0" borderId="0" xfId="60" applyNumberFormat="1" applyFont="1" applyAlignment="1">
      <alignment horizontal="right" wrapText="1"/>
    </xf>
    <xf numFmtId="0" fontId="5" fillId="0" borderId="0" xfId="0" applyFont="1" applyAlignment="1">
      <alignment vertical="top" wrapText="1"/>
    </xf>
    <xf numFmtId="41" fontId="2" fillId="0" borderId="0" xfId="0" applyNumberFormat="1" applyFont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center" indent="2"/>
    </xf>
    <xf numFmtId="3" fontId="6" fillId="0" borderId="15" xfId="0" applyNumberFormat="1" applyFont="1" applyBorder="1" applyAlignment="1">
      <alignment horizontal="right" wrapText="1"/>
    </xf>
    <xf numFmtId="0" fontId="6" fillId="0" borderId="0" xfId="0" applyFont="1" applyAlignment="1">
      <alignment horizontal="justify"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3" fontId="6" fillId="0" borderId="15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6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3" fontId="6" fillId="0" borderId="11" xfId="0" applyNumberFormat="1" applyFont="1" applyBorder="1" applyAlignment="1">
      <alignment horizontal="right" wrapText="1"/>
    </xf>
    <xf numFmtId="10" fontId="6" fillId="0" borderId="11" xfId="60" applyNumberFormat="1" applyFont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56" applyFont="1" applyFill="1" applyAlignment="1">
      <alignment/>
      <protection/>
    </xf>
    <xf numFmtId="3" fontId="2" fillId="0" borderId="16" xfId="56" applyNumberFormat="1" applyFont="1" applyBorder="1" applyAlignment="1">
      <alignment/>
      <protection/>
    </xf>
    <xf numFmtId="3" fontId="2" fillId="0" borderId="16" xfId="56" applyNumberFormat="1" applyFont="1" applyBorder="1" applyAlignment="1">
      <alignment wrapText="1"/>
      <protection/>
    </xf>
    <xf numFmtId="10" fontId="2" fillId="0" borderId="0" xfId="60" applyNumberFormat="1" applyFont="1" applyFill="1" applyAlignment="1">
      <alignment horizontal="right"/>
    </xf>
    <xf numFmtId="0" fontId="6" fillId="0" borderId="0" xfId="56" applyFont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 wrapText="1"/>
    </xf>
    <xf numFmtId="10" fontId="2" fillId="0" borderId="0" xfId="60" applyNumberFormat="1" applyFont="1" applyFill="1" applyAlignment="1">
      <alignment horizontal="right" wrapText="1"/>
    </xf>
    <xf numFmtId="3" fontId="2" fillId="0" borderId="0" xfId="42" applyNumberFormat="1" applyFont="1" applyFill="1" applyAlignment="1">
      <alignment horizontal="right" wrapText="1"/>
    </xf>
    <xf numFmtId="3" fontId="4" fillId="0" borderId="0" xfId="42" applyNumberFormat="1" applyFont="1" applyFill="1" applyAlignment="1">
      <alignment horizontal="right" wrapText="1"/>
    </xf>
    <xf numFmtId="10" fontId="4" fillId="0" borderId="0" xfId="60" applyNumberFormat="1" applyFont="1" applyFill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43" fontId="4" fillId="0" borderId="0" xfId="42" applyFont="1" applyAlignment="1">
      <alignment horizontal="right" wrapText="1"/>
    </xf>
    <xf numFmtId="43" fontId="4" fillId="0" borderId="0" xfId="60" applyNumberFormat="1" applyFont="1" applyFill="1" applyAlignment="1">
      <alignment horizontal="right" wrapText="1"/>
    </xf>
    <xf numFmtId="165" fontId="2" fillId="0" borderId="0" xfId="42" applyNumberFormat="1" applyFont="1" applyFill="1" applyAlignment="1">
      <alignment horizontal="right" wrapText="1"/>
    </xf>
    <xf numFmtId="10" fontId="2" fillId="0" borderId="0" xfId="56" applyNumberFormat="1" applyFont="1" applyAlignment="1">
      <alignment wrapText="1"/>
      <protection/>
    </xf>
    <xf numFmtId="165" fontId="2" fillId="0" borderId="0" xfId="56" applyNumberFormat="1" applyFont="1" applyAlignment="1">
      <alignment wrapText="1"/>
      <protection/>
    </xf>
    <xf numFmtId="10" fontId="6" fillId="0" borderId="0" xfId="56" applyNumberFormat="1" applyFont="1" applyAlignment="1">
      <alignment wrapText="1"/>
      <protection/>
    </xf>
    <xf numFmtId="10" fontId="2" fillId="0" borderId="0" xfId="56" applyNumberFormat="1" applyFont="1" applyAlignment="1">
      <alignment horizontal="right" wrapText="1"/>
      <protection/>
    </xf>
    <xf numFmtId="3" fontId="2" fillId="0" borderId="0" xfId="56" applyNumberFormat="1" applyFont="1" applyAlignment="1">
      <alignment wrapText="1"/>
      <protection/>
    </xf>
    <xf numFmtId="10" fontId="2" fillId="0" borderId="0" xfId="56" applyNumberFormat="1" applyFont="1" applyAlignment="1">
      <alignment vertical="center" wrapText="1"/>
      <protection/>
    </xf>
    <xf numFmtId="0" fontId="2" fillId="0" borderId="0" xfId="56" applyFont="1" applyFill="1" applyAlignment="1">
      <alignment wrapText="1"/>
      <protection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top"/>
    </xf>
    <xf numFmtId="3" fontId="2" fillId="0" borderId="0" xfId="0" applyNumberFormat="1" applyFont="1" applyFill="1" applyAlignment="1">
      <alignment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5" fontId="49" fillId="0" borderId="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56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7" fillId="0" borderId="0" xfId="56" applyFont="1" applyAlignment="1">
      <alignment horizontal="justify" vertical="center" wrapText="1"/>
      <protection/>
    </xf>
    <xf numFmtId="0" fontId="7" fillId="0" borderId="11" xfId="56" applyFont="1" applyBorder="1" applyAlignment="1">
      <alignment horizontal="justify" vertical="center" wrapText="1"/>
      <protection/>
    </xf>
    <xf numFmtId="15" fontId="49" fillId="0" borderId="11" xfId="0" applyNumberFormat="1" applyFont="1" applyBorder="1" applyAlignment="1">
      <alignment horizontal="center" vertical="center" wrapText="1"/>
    </xf>
    <xf numFmtId="0" fontId="6" fillId="0" borderId="0" xfId="56" applyFont="1" applyAlignment="1">
      <alignment horizontal="center" vertical="center" wrapText="1"/>
      <protection/>
    </xf>
    <xf numFmtId="15" fontId="49" fillId="0" borderId="0" xfId="0" applyNumberFormat="1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1"/>
  <sheetViews>
    <sheetView zoomScale="90" zoomScaleNormal="90" zoomScalePageLayoutView="0" workbookViewId="0" topLeftCell="A43">
      <selection activeCell="A54" sqref="A54"/>
    </sheetView>
  </sheetViews>
  <sheetFormatPr defaultColWidth="9.140625" defaultRowHeight="12.75"/>
  <cols>
    <col min="1" max="1" width="66.28125" style="1" customWidth="1"/>
    <col min="2" max="2" width="15.140625" style="1" customWidth="1"/>
    <col min="3" max="3" width="15.7109375" style="1" customWidth="1"/>
    <col min="4" max="4" width="13.57421875" style="1" customWidth="1"/>
    <col min="5" max="5" width="4.00390625" style="1" customWidth="1"/>
    <col min="6" max="6" width="15.28125" style="1" customWidth="1"/>
    <col min="7" max="7" width="14.8515625" style="1" customWidth="1"/>
    <col min="8" max="8" width="13.28125" style="1" customWidth="1"/>
    <col min="9" max="10" width="9.140625" style="1" customWidth="1"/>
    <col min="11" max="11" width="16.00390625" style="1" customWidth="1"/>
    <col min="12" max="12" width="9.140625" style="1" customWidth="1"/>
    <col min="13" max="13" width="9.7109375" style="1" bestFit="1" customWidth="1"/>
    <col min="14" max="14" width="9.140625" style="1" customWidth="1"/>
    <col min="15" max="15" width="9.7109375" style="1" bestFit="1" customWidth="1"/>
    <col min="16" max="16384" width="9.140625" style="1" customWidth="1"/>
  </cols>
  <sheetData>
    <row r="1" spans="1:4" ht="12.75">
      <c r="A1" s="99" t="s">
        <v>78</v>
      </c>
      <c r="B1" s="100"/>
      <c r="C1" s="100"/>
      <c r="D1" s="100"/>
    </row>
    <row r="2" spans="1:4" ht="14.25">
      <c r="A2" s="101"/>
      <c r="B2" s="102"/>
      <c r="C2" s="102"/>
      <c r="D2" s="102"/>
    </row>
    <row r="3" ht="14.25">
      <c r="A3" s="10"/>
    </row>
    <row r="4" spans="1:8" ht="16.5" customHeight="1">
      <c r="A4" s="9"/>
      <c r="B4" s="95" t="s">
        <v>5</v>
      </c>
      <c r="C4" s="95"/>
      <c r="D4" s="96"/>
      <c r="F4" s="95" t="s">
        <v>4</v>
      </c>
      <c r="G4" s="95"/>
      <c r="H4" s="96"/>
    </row>
    <row r="5" spans="1:8" ht="12.75">
      <c r="A5" s="9" t="s">
        <v>3</v>
      </c>
      <c r="B5" s="93">
        <v>44742</v>
      </c>
      <c r="C5" s="93">
        <v>44561</v>
      </c>
      <c r="D5" s="9" t="s">
        <v>67</v>
      </c>
      <c r="F5" s="93">
        <v>44742</v>
      </c>
      <c r="G5" s="93">
        <v>44561</v>
      </c>
      <c r="H5" s="9" t="s">
        <v>67</v>
      </c>
    </row>
    <row r="6" spans="1:8" ht="12.75">
      <c r="A6" s="18" t="s">
        <v>14</v>
      </c>
      <c r="B6" s="94"/>
      <c r="C6" s="94"/>
      <c r="D6" s="11" t="s">
        <v>65</v>
      </c>
      <c r="F6" s="94"/>
      <c r="G6" s="94"/>
      <c r="H6" s="70" t="s">
        <v>65</v>
      </c>
    </row>
    <row r="7" spans="1:17" ht="14.25">
      <c r="A7" s="15" t="s">
        <v>62</v>
      </c>
      <c r="B7" s="22">
        <v>15927793</v>
      </c>
      <c r="C7" s="22">
        <v>16763625</v>
      </c>
      <c r="D7" s="71">
        <f aca="true" t="shared" si="0" ref="D7:D15">B7/C7-1</f>
        <v>-0.04985986026292044</v>
      </c>
      <c r="E7" s="2"/>
      <c r="F7" s="22">
        <v>17518717</v>
      </c>
      <c r="G7" s="22">
        <v>18320913</v>
      </c>
      <c r="H7" s="39">
        <f aca="true" t="shared" si="1" ref="H7:H14">F7/G7-1</f>
        <v>-0.04378580914608354</v>
      </c>
      <c r="K7" s="2"/>
      <c r="L7" s="2"/>
      <c r="M7" s="2"/>
      <c r="N7" s="2"/>
      <c r="O7" s="2"/>
      <c r="P7" s="2"/>
      <c r="Q7" s="2"/>
    </row>
    <row r="8" spans="1:17" ht="14.25">
      <c r="A8" s="3" t="s">
        <v>79</v>
      </c>
      <c r="B8" s="22">
        <v>7579667</v>
      </c>
      <c r="C8" s="72">
        <v>9612690</v>
      </c>
      <c r="D8" s="71">
        <f t="shared" si="0"/>
        <v>-0.21149366098355404</v>
      </c>
      <c r="E8" s="2"/>
      <c r="F8" s="22">
        <v>6835297</v>
      </c>
      <c r="G8" s="22">
        <v>10394297</v>
      </c>
      <c r="H8" s="39">
        <f t="shared" si="1"/>
        <v>-0.3423992983844891</v>
      </c>
      <c r="K8" s="2"/>
      <c r="L8" s="2"/>
      <c r="M8" s="2"/>
      <c r="N8" s="2"/>
      <c r="O8" s="2"/>
      <c r="P8" s="2"/>
      <c r="Q8" s="2"/>
    </row>
    <row r="9" spans="1:17" ht="14.25">
      <c r="A9" s="3" t="s">
        <v>54</v>
      </c>
      <c r="B9" s="22">
        <v>234860</v>
      </c>
      <c r="C9" s="73">
        <v>79842</v>
      </c>
      <c r="D9" s="74">
        <f t="shared" si="0"/>
        <v>1.9415595801708374</v>
      </c>
      <c r="E9" s="75"/>
      <c r="F9" s="76">
        <v>234860</v>
      </c>
      <c r="G9" s="76">
        <v>80927</v>
      </c>
      <c r="H9" s="40">
        <f t="shared" si="1"/>
        <v>1.9021216652044437</v>
      </c>
      <c r="K9" s="2"/>
      <c r="L9" s="2"/>
      <c r="M9" s="2"/>
      <c r="N9" s="2"/>
      <c r="O9" s="2"/>
      <c r="P9" s="2"/>
      <c r="Q9" s="2"/>
    </row>
    <row r="10" spans="1:17" ht="28.5">
      <c r="A10" s="41" t="s">
        <v>80</v>
      </c>
      <c r="B10" s="22">
        <v>30660</v>
      </c>
      <c r="C10" s="72">
        <v>31207</v>
      </c>
      <c r="D10" s="71">
        <f t="shared" si="0"/>
        <v>-0.017528118691319206</v>
      </c>
      <c r="E10" s="2"/>
      <c r="F10" s="22">
        <v>301343</v>
      </c>
      <c r="G10" s="22">
        <v>338450</v>
      </c>
      <c r="H10" s="39">
        <f t="shared" si="1"/>
        <v>-0.10963805584281283</v>
      </c>
      <c r="K10" s="2"/>
      <c r="L10" s="2"/>
      <c r="M10" s="2"/>
      <c r="N10" s="2"/>
      <c r="O10" s="2"/>
      <c r="P10" s="2"/>
      <c r="Q10" s="2"/>
    </row>
    <row r="11" spans="1:17" ht="14.25">
      <c r="A11" s="3" t="s">
        <v>6</v>
      </c>
      <c r="B11" s="22">
        <v>60206769</v>
      </c>
      <c r="C11" s="22">
        <v>52238523</v>
      </c>
      <c r="D11" s="71">
        <f t="shared" si="0"/>
        <v>0.152535821121895</v>
      </c>
      <c r="E11" s="22"/>
      <c r="F11" s="22">
        <v>64862643</v>
      </c>
      <c r="G11" s="22">
        <f>54629754+1488031</f>
        <v>56117785</v>
      </c>
      <c r="H11" s="39">
        <f t="shared" si="1"/>
        <v>0.15583041989273094</v>
      </c>
      <c r="K11" s="2"/>
      <c r="L11" s="2"/>
      <c r="M11" s="2"/>
      <c r="N11" s="2"/>
      <c r="O11" s="2"/>
      <c r="P11" s="2"/>
      <c r="Q11" s="2"/>
    </row>
    <row r="12" spans="1:17" ht="28.5">
      <c r="A12" s="15" t="s">
        <v>55</v>
      </c>
      <c r="B12" s="22">
        <v>1419169</v>
      </c>
      <c r="C12" s="22">
        <v>1465497</v>
      </c>
      <c r="D12" s="71">
        <f t="shared" si="0"/>
        <v>-0.03161248368300995</v>
      </c>
      <c r="E12" s="2"/>
      <c r="F12" s="22">
        <v>1095091</v>
      </c>
      <c r="G12" s="22">
        <v>1108316</v>
      </c>
      <c r="H12" s="39">
        <f t="shared" si="1"/>
        <v>-0.011932517440874313</v>
      </c>
      <c r="K12" s="2"/>
      <c r="L12" s="2"/>
      <c r="M12" s="2"/>
      <c r="N12" s="2"/>
      <c r="O12" s="2"/>
      <c r="P12" s="2"/>
      <c r="Q12" s="2"/>
    </row>
    <row r="13" spans="1:17" ht="28.5">
      <c r="A13" s="15" t="s">
        <v>7</v>
      </c>
      <c r="B13" s="22">
        <v>19984316</v>
      </c>
      <c r="C13" s="22">
        <v>40853784</v>
      </c>
      <c r="D13" s="71">
        <f t="shared" si="0"/>
        <v>-0.5108331703129385</v>
      </c>
      <c r="E13" s="2"/>
      <c r="F13" s="22">
        <v>20281120</v>
      </c>
      <c r="G13" s="22">
        <v>41193373</v>
      </c>
      <c r="H13" s="39">
        <f t="shared" si="1"/>
        <v>-0.5076606132738875</v>
      </c>
      <c r="K13" s="2"/>
      <c r="L13" s="2"/>
      <c r="M13" s="2"/>
      <c r="N13" s="2"/>
      <c r="O13" s="2"/>
      <c r="P13" s="2"/>
      <c r="Q13" s="2"/>
    </row>
    <row r="14" spans="1:17" ht="14.25">
      <c r="A14" s="14" t="s">
        <v>32</v>
      </c>
      <c r="B14" s="22">
        <v>23838457</v>
      </c>
      <c r="C14" s="22">
        <v>355331</v>
      </c>
      <c r="D14" s="71">
        <f t="shared" si="0"/>
        <v>66.08803059682381</v>
      </c>
      <c r="E14" s="2"/>
      <c r="F14" s="22">
        <v>24766892</v>
      </c>
      <c r="G14" s="22">
        <v>1483111</v>
      </c>
      <c r="H14" s="39">
        <f t="shared" si="1"/>
        <v>15.69928413989243</v>
      </c>
      <c r="K14" s="2"/>
      <c r="L14" s="2"/>
      <c r="M14" s="2"/>
      <c r="N14" s="2"/>
      <c r="O14" s="2"/>
      <c r="P14" s="2"/>
      <c r="Q14" s="2"/>
    </row>
    <row r="15" spans="1:17" ht="14.25">
      <c r="A15" s="14" t="s">
        <v>81</v>
      </c>
      <c r="B15" s="22">
        <v>1047005</v>
      </c>
      <c r="C15" s="22">
        <v>735486</v>
      </c>
      <c r="D15" s="71">
        <f t="shared" si="0"/>
        <v>0.4235553090065616</v>
      </c>
      <c r="E15" s="2"/>
      <c r="F15" s="77" t="s">
        <v>51</v>
      </c>
      <c r="G15" s="77">
        <v>0</v>
      </c>
      <c r="H15" s="78">
        <v>0</v>
      </c>
      <c r="K15" s="2"/>
      <c r="L15" s="2"/>
      <c r="M15" s="2"/>
      <c r="N15" s="2"/>
      <c r="O15" s="2"/>
      <c r="P15" s="2"/>
      <c r="Q15" s="2"/>
    </row>
    <row r="16" spans="1:17" ht="14.25">
      <c r="A16" s="14" t="s">
        <v>49</v>
      </c>
      <c r="B16" s="22" t="s">
        <v>51</v>
      </c>
      <c r="C16" s="77" t="s">
        <v>51</v>
      </c>
      <c r="D16" s="79">
        <v>0</v>
      </c>
      <c r="E16" s="2"/>
      <c r="F16" s="22">
        <v>5140</v>
      </c>
      <c r="G16" s="22">
        <v>4459</v>
      </c>
      <c r="H16" s="39">
        <f>F16/G16-1</f>
        <v>0.15272482619421401</v>
      </c>
      <c r="K16" s="2"/>
      <c r="L16" s="2"/>
      <c r="M16" s="2"/>
      <c r="N16" s="2"/>
      <c r="O16" s="2"/>
      <c r="P16" s="2"/>
      <c r="Q16" s="2"/>
    </row>
    <row r="17" spans="1:17" ht="14.25">
      <c r="A17" s="3" t="s">
        <v>56</v>
      </c>
      <c r="B17" s="22">
        <v>651723</v>
      </c>
      <c r="C17" s="22">
        <v>652581</v>
      </c>
      <c r="D17" s="71">
        <f>B17/C17-1</f>
        <v>-0.0013147793147517683</v>
      </c>
      <c r="E17" s="2"/>
      <c r="F17" s="22">
        <v>1087163</v>
      </c>
      <c r="G17" s="22">
        <v>1064215</v>
      </c>
      <c r="H17" s="39">
        <f>F17/G17-1</f>
        <v>0.021563311924752027</v>
      </c>
      <c r="K17" s="2"/>
      <c r="L17" s="2"/>
      <c r="M17" s="2"/>
      <c r="N17" s="2"/>
      <c r="O17" s="2"/>
      <c r="P17" s="2"/>
      <c r="Q17" s="2"/>
    </row>
    <row r="18" spans="1:17" ht="14.25">
      <c r="A18" s="3" t="s">
        <v>13</v>
      </c>
      <c r="B18" s="22">
        <v>357869</v>
      </c>
      <c r="C18" s="22">
        <v>334783</v>
      </c>
      <c r="D18" s="71">
        <f>B18/C18-1</f>
        <v>0.06895810121780377</v>
      </c>
      <c r="E18" s="2"/>
      <c r="F18" s="22">
        <v>425644</v>
      </c>
      <c r="G18" s="22">
        <v>406244</v>
      </c>
      <c r="H18" s="39">
        <f>F18/G18-1</f>
        <v>0.047754551451836935</v>
      </c>
      <c r="K18" s="2"/>
      <c r="L18" s="2"/>
      <c r="M18" s="2"/>
      <c r="N18" s="2"/>
      <c r="O18" s="2"/>
      <c r="P18" s="2"/>
      <c r="Q18" s="2"/>
    </row>
    <row r="19" spans="1:17" ht="14.25">
      <c r="A19" s="3" t="s">
        <v>12</v>
      </c>
      <c r="B19" s="22" t="s">
        <v>51</v>
      </c>
      <c r="C19" s="77" t="s">
        <v>51</v>
      </c>
      <c r="D19" s="77">
        <v>0</v>
      </c>
      <c r="E19" s="2"/>
      <c r="F19" s="22">
        <v>127063</v>
      </c>
      <c r="G19" s="22">
        <v>22424</v>
      </c>
      <c r="H19" s="39">
        <f>F19/G19-1</f>
        <v>4.666384231180878</v>
      </c>
      <c r="K19" s="2"/>
      <c r="L19" s="2"/>
      <c r="M19" s="2"/>
      <c r="N19" s="2"/>
      <c r="O19" s="2"/>
      <c r="P19" s="2"/>
      <c r="Q19" s="2"/>
    </row>
    <row r="20" spans="1:17" ht="14.25">
      <c r="A20" s="3" t="s">
        <v>46</v>
      </c>
      <c r="B20" s="22">
        <v>663326</v>
      </c>
      <c r="C20" s="22">
        <v>706647</v>
      </c>
      <c r="D20" s="71">
        <f>B20/C20-1</f>
        <v>-0.061305008016732554</v>
      </c>
      <c r="E20" s="2"/>
      <c r="F20" s="22">
        <v>459456</v>
      </c>
      <c r="G20" s="22">
        <v>492021</v>
      </c>
      <c r="H20" s="39">
        <f>F20/G20-1</f>
        <v>-0.06618619936953907</v>
      </c>
      <c r="K20" s="2"/>
      <c r="L20" s="2"/>
      <c r="M20" s="2"/>
      <c r="N20" s="2"/>
      <c r="O20" s="2"/>
      <c r="P20" s="2"/>
      <c r="Q20" s="2"/>
    </row>
    <row r="21" spans="1:17" ht="14.25">
      <c r="A21" s="3" t="s">
        <v>82</v>
      </c>
      <c r="B21" s="22" t="s">
        <v>51</v>
      </c>
      <c r="C21" s="22" t="s">
        <v>51</v>
      </c>
      <c r="D21" s="71" t="s">
        <v>51</v>
      </c>
      <c r="E21" s="2"/>
      <c r="F21" s="42">
        <v>0</v>
      </c>
      <c r="G21" s="42">
        <v>0</v>
      </c>
      <c r="H21" s="78" t="s">
        <v>51</v>
      </c>
      <c r="K21" s="2"/>
      <c r="L21" s="2"/>
      <c r="M21" s="2"/>
      <c r="N21" s="2"/>
      <c r="O21" s="2"/>
      <c r="P21" s="2"/>
      <c r="Q21" s="2"/>
    </row>
    <row r="22" spans="1:17" ht="14.25">
      <c r="A22" s="3" t="s">
        <v>53</v>
      </c>
      <c r="B22" s="22">
        <v>371484</v>
      </c>
      <c r="C22" s="80">
        <v>227724</v>
      </c>
      <c r="D22" s="71">
        <f>B22/C22-1</f>
        <v>0.6312905095642094</v>
      </c>
      <c r="E22" s="2"/>
      <c r="F22" s="42">
        <v>407404</v>
      </c>
      <c r="G22" s="42">
        <v>257885</v>
      </c>
      <c r="H22" s="39">
        <f>F22/G22-1</f>
        <v>0.5797894410299165</v>
      </c>
      <c r="K22" s="2"/>
      <c r="L22" s="2"/>
      <c r="M22" s="2"/>
      <c r="N22" s="2"/>
      <c r="O22" s="2"/>
      <c r="P22" s="2"/>
      <c r="Q22" s="2"/>
    </row>
    <row r="23" spans="1:17" ht="14.25">
      <c r="A23" s="3" t="s">
        <v>9</v>
      </c>
      <c r="B23" s="22">
        <v>1398592</v>
      </c>
      <c r="C23" s="22">
        <v>884171</v>
      </c>
      <c r="D23" s="71">
        <f>B23/C23-1</f>
        <v>0.5818116631285124</v>
      </c>
      <c r="E23" s="2"/>
      <c r="F23" s="22">
        <v>1546321</v>
      </c>
      <c r="G23" s="22">
        <v>1054904</v>
      </c>
      <c r="H23" s="39">
        <f>F23/G23-1</f>
        <v>0.4658404935425404</v>
      </c>
      <c r="K23" s="2"/>
      <c r="L23" s="2"/>
      <c r="M23" s="2"/>
      <c r="N23" s="2"/>
      <c r="O23" s="2"/>
      <c r="P23" s="2"/>
      <c r="Q23" s="2"/>
    </row>
    <row r="24" spans="1:17" ht="15" thickBot="1">
      <c r="A24" s="3" t="s">
        <v>8</v>
      </c>
      <c r="B24" s="43">
        <v>129955</v>
      </c>
      <c r="C24" s="43">
        <v>120142</v>
      </c>
      <c r="D24" s="71">
        <f>B24/C24-1</f>
        <v>0.08167834728904122</v>
      </c>
      <c r="E24" s="2"/>
      <c r="F24" s="43">
        <v>183626</v>
      </c>
      <c r="G24" s="43">
        <v>161866</v>
      </c>
      <c r="H24" s="39">
        <f>F24/G24-1</f>
        <v>0.13443218464655948</v>
      </c>
      <c r="K24" s="2"/>
      <c r="L24" s="2"/>
      <c r="M24" s="2"/>
      <c r="N24" s="2"/>
      <c r="O24" s="2"/>
      <c r="P24" s="2"/>
      <c r="Q24" s="2"/>
    </row>
    <row r="25" spans="1:17" ht="13.5" thickBot="1">
      <c r="A25" s="44" t="s">
        <v>10</v>
      </c>
      <c r="B25" s="45">
        <f>SUM(B7:B10)+SUM(B11:B24)</f>
        <v>133841645</v>
      </c>
      <c r="C25" s="45">
        <f>SUM(C7:C10)+SUM(C11:C24)</f>
        <v>125062033</v>
      </c>
      <c r="D25" s="24">
        <f>B25/C25-1</f>
        <v>0.07020205724626272</v>
      </c>
      <c r="E25" s="2"/>
      <c r="F25" s="45">
        <f>SUM(F7:F10)+SUM(F11:F24)</f>
        <v>140137780</v>
      </c>
      <c r="G25" s="45">
        <f>SUM(G7:G10)+SUM(G11:G24)</f>
        <v>132501190</v>
      </c>
      <c r="H25" s="24">
        <f>F25/G25-1</f>
        <v>0.05763412388975531</v>
      </c>
      <c r="K25" s="2"/>
      <c r="L25" s="2"/>
      <c r="M25" s="2"/>
      <c r="N25" s="2"/>
      <c r="O25" s="2"/>
      <c r="P25" s="2"/>
      <c r="Q25" s="2"/>
    </row>
    <row r="26" spans="1:17" ht="13.5" thickTop="1">
      <c r="A26" s="46"/>
      <c r="B26" s="47"/>
      <c r="C26" s="47"/>
      <c r="D26" s="48"/>
      <c r="K26" s="2"/>
      <c r="L26" s="2"/>
      <c r="M26" s="2"/>
      <c r="N26" s="2"/>
      <c r="O26" s="2"/>
      <c r="P26" s="2"/>
      <c r="Q26" s="2"/>
    </row>
    <row r="27" spans="1:17" ht="12.75">
      <c r="A27" s="16" t="s">
        <v>11</v>
      </c>
      <c r="B27" s="47"/>
      <c r="C27" s="47"/>
      <c r="D27" s="48"/>
      <c r="K27" s="2"/>
      <c r="L27" s="2"/>
      <c r="M27" s="2"/>
      <c r="N27" s="2"/>
      <c r="O27" s="2"/>
      <c r="P27" s="2"/>
      <c r="Q27" s="2"/>
    </row>
    <row r="28" spans="1:17" ht="12.75">
      <c r="A28" s="46"/>
      <c r="B28" s="47"/>
      <c r="C28" s="47"/>
      <c r="D28" s="48"/>
      <c r="K28" s="2"/>
      <c r="L28" s="2"/>
      <c r="M28" s="2"/>
      <c r="N28" s="2"/>
      <c r="O28" s="2"/>
      <c r="P28" s="2"/>
      <c r="Q28" s="2"/>
    </row>
    <row r="29" spans="1:17" ht="16.5" customHeight="1">
      <c r="A29" s="49"/>
      <c r="B29" s="95" t="s">
        <v>5</v>
      </c>
      <c r="C29" s="95"/>
      <c r="D29" s="96"/>
      <c r="F29" s="95" t="s">
        <v>4</v>
      </c>
      <c r="G29" s="95"/>
      <c r="H29" s="96"/>
      <c r="K29" s="2"/>
      <c r="L29" s="2"/>
      <c r="M29" s="2"/>
      <c r="N29" s="2"/>
      <c r="O29" s="2"/>
      <c r="P29" s="2"/>
      <c r="Q29" s="2"/>
    </row>
    <row r="30" spans="1:17" ht="12.75">
      <c r="A30" s="50" t="s">
        <v>3</v>
      </c>
      <c r="B30" s="93">
        <v>44742</v>
      </c>
      <c r="C30" s="93">
        <v>44561</v>
      </c>
      <c r="D30" s="9" t="s">
        <v>67</v>
      </c>
      <c r="F30" s="93">
        <v>44742</v>
      </c>
      <c r="G30" s="93">
        <v>44561</v>
      </c>
      <c r="H30" s="9" t="s">
        <v>67</v>
      </c>
      <c r="K30" s="2"/>
      <c r="L30" s="2"/>
      <c r="M30" s="2"/>
      <c r="N30" s="2"/>
      <c r="O30" s="2"/>
      <c r="P30" s="2"/>
      <c r="Q30" s="2"/>
    </row>
    <row r="31" spans="1:17" ht="12.75">
      <c r="A31" s="51" t="s">
        <v>14</v>
      </c>
      <c r="B31" s="94"/>
      <c r="C31" s="94"/>
      <c r="D31" s="70" t="s">
        <v>65</v>
      </c>
      <c r="F31" s="94"/>
      <c r="G31" s="94"/>
      <c r="H31" s="70" t="s">
        <v>65</v>
      </c>
      <c r="K31" s="2"/>
      <c r="L31" s="2"/>
      <c r="M31" s="2"/>
      <c r="N31" s="2"/>
      <c r="O31" s="2"/>
      <c r="P31" s="2"/>
      <c r="Q31" s="2"/>
    </row>
    <row r="32" spans="1:17" s="37" customFormat="1" ht="14.25">
      <c r="A32" s="3" t="s">
        <v>54</v>
      </c>
      <c r="B32" s="22">
        <v>45966</v>
      </c>
      <c r="C32" s="22">
        <v>38689</v>
      </c>
      <c r="D32" s="71">
        <f aca="true" t="shared" si="2" ref="D32:D38">B32/C32-1</f>
        <v>0.1880896378815684</v>
      </c>
      <c r="E32" s="2"/>
      <c r="F32" s="22">
        <v>45966</v>
      </c>
      <c r="G32" s="22">
        <v>39179</v>
      </c>
      <c r="H32" s="39">
        <f aca="true" t="shared" si="3" ref="H32:H38">F32/G32-1</f>
        <v>0.1732305571862478</v>
      </c>
      <c r="K32" s="2"/>
      <c r="L32" s="2"/>
      <c r="M32" s="36"/>
      <c r="N32" s="36"/>
      <c r="O32" s="36"/>
      <c r="P32" s="36"/>
      <c r="Q32" s="36"/>
    </row>
    <row r="33" spans="1:17" ht="14.25">
      <c r="A33" s="3" t="s">
        <v>15</v>
      </c>
      <c r="B33" s="22">
        <v>1279739</v>
      </c>
      <c r="C33" s="22">
        <v>952453</v>
      </c>
      <c r="D33" s="71">
        <f t="shared" si="2"/>
        <v>0.3436243048213403</v>
      </c>
      <c r="E33" s="2"/>
      <c r="F33" s="22">
        <v>1464753</v>
      </c>
      <c r="G33" s="22">
        <v>1024259</v>
      </c>
      <c r="H33" s="39">
        <f t="shared" si="3"/>
        <v>0.43006114664357353</v>
      </c>
      <c r="K33" s="2"/>
      <c r="L33" s="2"/>
      <c r="M33" s="2"/>
      <c r="N33" s="2"/>
      <c r="O33" s="2"/>
      <c r="P33" s="2"/>
      <c r="Q33" s="2"/>
    </row>
    <row r="34" spans="1:17" ht="14.25">
      <c r="A34" s="3" t="s">
        <v>16</v>
      </c>
      <c r="B34" s="22">
        <v>107895451</v>
      </c>
      <c r="C34" s="22">
        <v>102698085</v>
      </c>
      <c r="D34" s="71">
        <f t="shared" si="2"/>
        <v>0.05060820754349993</v>
      </c>
      <c r="E34" s="2"/>
      <c r="F34" s="22">
        <v>110928679</v>
      </c>
      <c r="G34" s="22">
        <v>108021629</v>
      </c>
      <c r="H34" s="39">
        <f t="shared" si="3"/>
        <v>0.026911740055318045</v>
      </c>
      <c r="K34" s="2"/>
      <c r="L34" s="2"/>
      <c r="M34" s="2"/>
      <c r="N34" s="2"/>
      <c r="O34" s="2"/>
      <c r="P34" s="2"/>
      <c r="Q34" s="2"/>
    </row>
    <row r="35" spans="1:17" ht="14.25">
      <c r="A35" s="3" t="s">
        <v>17</v>
      </c>
      <c r="B35" s="22">
        <v>11468982</v>
      </c>
      <c r="C35" s="22">
        <v>7457843</v>
      </c>
      <c r="D35" s="71">
        <f t="shared" si="2"/>
        <v>0.5378417057049873</v>
      </c>
      <c r="E35" s="2"/>
      <c r="F35" s="22">
        <v>12642234</v>
      </c>
      <c r="G35" s="22">
        <v>7929500</v>
      </c>
      <c r="H35" s="39">
        <f t="shared" si="3"/>
        <v>0.5943292767513715</v>
      </c>
      <c r="K35" s="2"/>
      <c r="L35" s="2"/>
      <c r="M35" s="2"/>
      <c r="N35" s="2"/>
      <c r="O35" s="2"/>
      <c r="P35" s="2"/>
      <c r="Q35" s="2"/>
    </row>
    <row r="36" spans="1:17" ht="14.25">
      <c r="A36" s="3" t="s">
        <v>57</v>
      </c>
      <c r="B36" s="22">
        <v>1721210</v>
      </c>
      <c r="C36" s="22">
        <v>1706234</v>
      </c>
      <c r="D36" s="71">
        <f t="shared" si="2"/>
        <v>0.008777225163723257</v>
      </c>
      <c r="E36" s="2"/>
      <c r="F36" s="22">
        <v>1776065</v>
      </c>
      <c r="G36" s="22">
        <v>1762484</v>
      </c>
      <c r="H36" s="39">
        <f t="shared" si="3"/>
        <v>0.007705601866456746</v>
      </c>
      <c r="K36" s="2"/>
      <c r="L36" s="2"/>
      <c r="M36" s="2"/>
      <c r="N36" s="2"/>
      <c r="O36" s="2"/>
      <c r="P36" s="2"/>
      <c r="Q36" s="2"/>
    </row>
    <row r="37" spans="1:17" ht="14.25">
      <c r="A37" s="3" t="s">
        <v>18</v>
      </c>
      <c r="B37" s="22">
        <v>477313</v>
      </c>
      <c r="C37" s="22">
        <v>493006</v>
      </c>
      <c r="D37" s="71">
        <f t="shared" si="2"/>
        <v>-0.03183125560338007</v>
      </c>
      <c r="E37" s="2"/>
      <c r="F37" s="22">
        <v>526951</v>
      </c>
      <c r="G37" s="22">
        <v>538460</v>
      </c>
      <c r="H37" s="39">
        <f t="shared" si="3"/>
        <v>-0.021373918211194942</v>
      </c>
      <c r="K37" s="2"/>
      <c r="L37" s="2"/>
      <c r="M37" s="2"/>
      <c r="N37" s="2"/>
      <c r="O37" s="2"/>
      <c r="P37" s="2"/>
      <c r="Q37" s="2"/>
    </row>
    <row r="38" spans="1:17" ht="14.25">
      <c r="A38" s="3" t="s">
        <v>19</v>
      </c>
      <c r="B38" s="22">
        <v>51374</v>
      </c>
      <c r="C38" s="77">
        <v>62076</v>
      </c>
      <c r="D38" s="71">
        <f t="shared" si="2"/>
        <v>-0.1724015722662543</v>
      </c>
      <c r="E38" s="2"/>
      <c r="F38" s="22">
        <v>69478</v>
      </c>
      <c r="G38" s="22">
        <v>68357</v>
      </c>
      <c r="H38" s="39">
        <f t="shared" si="3"/>
        <v>0.01639919832643333</v>
      </c>
      <c r="K38" s="2"/>
      <c r="L38" s="2"/>
      <c r="M38" s="2"/>
      <c r="N38" s="2"/>
      <c r="O38" s="2"/>
      <c r="P38" s="2"/>
      <c r="Q38" s="2"/>
    </row>
    <row r="39" spans="1:17" ht="14.25">
      <c r="A39" s="3" t="s">
        <v>47</v>
      </c>
      <c r="B39" s="22" t="s">
        <v>51</v>
      </c>
      <c r="C39" s="22" t="s">
        <v>51</v>
      </c>
      <c r="D39" s="71" t="s">
        <v>51</v>
      </c>
      <c r="E39" s="2"/>
      <c r="F39" s="77">
        <v>0</v>
      </c>
      <c r="G39" s="77">
        <v>0</v>
      </c>
      <c r="H39" s="39" t="s">
        <v>51</v>
      </c>
      <c r="K39" s="2"/>
      <c r="L39" s="2"/>
      <c r="M39" s="2"/>
      <c r="N39" s="2"/>
      <c r="O39" s="2"/>
      <c r="P39" s="2"/>
      <c r="Q39" s="2"/>
    </row>
    <row r="40" spans="1:17" ht="14.25">
      <c r="A40" s="3" t="s">
        <v>58</v>
      </c>
      <c r="B40" s="22">
        <v>628524</v>
      </c>
      <c r="C40" s="22">
        <v>716569</v>
      </c>
      <c r="D40" s="71">
        <f>B40/C40-1</f>
        <v>-0.12287023301315014</v>
      </c>
      <c r="E40" s="2"/>
      <c r="F40" s="22">
        <v>465201</v>
      </c>
      <c r="G40" s="22">
        <v>498597</v>
      </c>
      <c r="H40" s="39">
        <f>F40/G40-1</f>
        <v>-0.06697994572771193</v>
      </c>
      <c r="K40" s="2"/>
      <c r="L40" s="2"/>
      <c r="M40" s="2"/>
      <c r="N40" s="2"/>
      <c r="O40" s="2"/>
      <c r="P40" s="2"/>
      <c r="Q40" s="2"/>
    </row>
    <row r="41" spans="1:17" ht="14.25">
      <c r="A41" s="3" t="s">
        <v>20</v>
      </c>
      <c r="B41" s="22">
        <v>1445047</v>
      </c>
      <c r="C41" s="22">
        <v>1440467</v>
      </c>
      <c r="D41" s="71">
        <f>B41/C41-1</f>
        <v>0.0031795244181227478</v>
      </c>
      <c r="E41" s="2"/>
      <c r="F41" s="22">
        <v>1975671</v>
      </c>
      <c r="G41" s="22">
        <v>1860504</v>
      </c>
      <c r="H41" s="39">
        <f>F41/G41-1</f>
        <v>0.06190096876975271</v>
      </c>
      <c r="K41" s="2"/>
      <c r="L41" s="2"/>
      <c r="M41" s="2"/>
      <c r="N41" s="2"/>
      <c r="O41" s="2"/>
      <c r="P41" s="2"/>
      <c r="Q41" s="2"/>
    </row>
    <row r="42" spans="1:17" ht="15" thickBot="1">
      <c r="A42" s="3" t="s">
        <v>21</v>
      </c>
      <c r="B42" s="43">
        <v>196577</v>
      </c>
      <c r="C42" s="43">
        <v>143486</v>
      </c>
      <c r="D42" s="71">
        <f>B42/C42-1</f>
        <v>0.3700082237988376</v>
      </c>
      <c r="E42" s="2"/>
      <c r="F42" s="43">
        <v>266584</v>
      </c>
      <c r="G42" s="43">
        <v>194087</v>
      </c>
      <c r="H42" s="39">
        <f>F42/G42-1</f>
        <v>0.3735283661450792</v>
      </c>
      <c r="K42" s="2"/>
      <c r="L42" s="2"/>
      <c r="M42" s="2"/>
      <c r="N42" s="2"/>
      <c r="O42" s="2"/>
      <c r="P42" s="2"/>
      <c r="Q42" s="2"/>
    </row>
    <row r="43" spans="1:17" ht="13.5" thickBot="1">
      <c r="A43" s="52" t="s">
        <v>22</v>
      </c>
      <c r="B43" s="53">
        <f>SUM(B32:B42)</f>
        <v>125210183</v>
      </c>
      <c r="C43" s="53">
        <f>SUM(C32:C42)</f>
        <v>115708908</v>
      </c>
      <c r="D43" s="12">
        <f>B43/C43-1</f>
        <v>0.08211360010415092</v>
      </c>
      <c r="E43" s="2"/>
      <c r="F43" s="53">
        <f>SUM(F32:F42)</f>
        <v>130161582</v>
      </c>
      <c r="G43" s="53">
        <f>SUM(G32:G42)</f>
        <v>121937056</v>
      </c>
      <c r="H43" s="12">
        <f>F43/G43-1</f>
        <v>0.06744894677463753</v>
      </c>
      <c r="K43" s="2"/>
      <c r="L43" s="2"/>
      <c r="M43" s="2"/>
      <c r="N43" s="2"/>
      <c r="O43" s="2"/>
      <c r="P43" s="2"/>
      <c r="Q43" s="2"/>
    </row>
    <row r="44" spans="1:17" ht="13.5" thickTop="1">
      <c r="A44" s="54"/>
      <c r="B44" s="55"/>
      <c r="C44" s="55"/>
      <c r="D44" s="56"/>
      <c r="E44" s="2"/>
      <c r="K44" s="2"/>
      <c r="L44" s="2"/>
      <c r="M44" s="2"/>
      <c r="N44" s="2"/>
      <c r="O44" s="2"/>
      <c r="P44" s="2"/>
      <c r="Q44" s="2"/>
    </row>
    <row r="45" spans="1:17" ht="12.75">
      <c r="A45" s="46" t="s">
        <v>23</v>
      </c>
      <c r="B45" s="57"/>
      <c r="C45" s="57"/>
      <c r="D45" s="56"/>
      <c r="E45" s="2"/>
      <c r="K45" s="2"/>
      <c r="L45" s="2"/>
      <c r="M45" s="2"/>
      <c r="N45" s="2"/>
      <c r="O45" s="2"/>
      <c r="P45" s="2"/>
      <c r="Q45" s="2"/>
    </row>
    <row r="46" spans="1:17" ht="12.75">
      <c r="A46" s="58" t="s">
        <v>24</v>
      </c>
      <c r="B46" s="22">
        <v>6397971</v>
      </c>
      <c r="C46" s="22">
        <v>6397971</v>
      </c>
      <c r="D46" s="77">
        <f>B46/C46-1</f>
        <v>0</v>
      </c>
      <c r="E46" s="2"/>
      <c r="F46" s="22">
        <v>6397971</v>
      </c>
      <c r="G46" s="22">
        <v>6397971</v>
      </c>
      <c r="H46" s="78">
        <f aca="true" t="shared" si="4" ref="H46:H55">F46/G46-1</f>
        <v>0</v>
      </c>
      <c r="K46" s="2"/>
      <c r="L46" s="2"/>
      <c r="M46" s="2"/>
      <c r="N46" s="2"/>
      <c r="O46" s="2"/>
      <c r="P46" s="2"/>
      <c r="Q46" s="2"/>
    </row>
    <row r="47" spans="1:17" ht="12.75">
      <c r="A47" s="59" t="s">
        <v>25</v>
      </c>
      <c r="B47" s="77">
        <v>0</v>
      </c>
      <c r="C47" s="77">
        <v>0</v>
      </c>
      <c r="D47" s="77" t="s">
        <v>51</v>
      </c>
      <c r="E47" s="2"/>
      <c r="F47" s="22">
        <v>-15287</v>
      </c>
      <c r="G47" s="22">
        <v>-15287</v>
      </c>
      <c r="H47" s="78">
        <f t="shared" si="4"/>
        <v>0</v>
      </c>
      <c r="K47" s="2"/>
      <c r="L47" s="2"/>
      <c r="M47" s="2"/>
      <c r="N47" s="2"/>
      <c r="O47" s="2"/>
      <c r="P47" s="2"/>
      <c r="Q47" s="2"/>
    </row>
    <row r="48" spans="1:17" ht="12.75">
      <c r="A48" s="58" t="s">
        <v>26</v>
      </c>
      <c r="B48" s="22">
        <v>28614</v>
      </c>
      <c r="C48" s="22">
        <v>28614</v>
      </c>
      <c r="D48" s="77">
        <f aca="true" t="shared" si="5" ref="D48:D53">B48/C48-1</f>
        <v>0</v>
      </c>
      <c r="E48" s="2"/>
      <c r="F48" s="22">
        <v>31235</v>
      </c>
      <c r="G48" s="22">
        <v>31235</v>
      </c>
      <c r="H48" s="78">
        <f t="shared" si="4"/>
        <v>0</v>
      </c>
      <c r="K48" s="2"/>
      <c r="L48" s="2"/>
      <c r="M48" s="2"/>
      <c r="N48" s="2"/>
      <c r="O48" s="2"/>
      <c r="P48" s="2"/>
      <c r="Q48" s="2"/>
    </row>
    <row r="49" spans="1:17" ht="12.75">
      <c r="A49" s="59" t="s">
        <v>27</v>
      </c>
      <c r="B49" s="22">
        <v>3119331</v>
      </c>
      <c r="C49" s="22">
        <v>3051409</v>
      </c>
      <c r="D49" s="71">
        <f t="shared" si="5"/>
        <v>0.022259225164505958</v>
      </c>
      <c r="E49" s="2"/>
      <c r="F49" s="22">
        <v>3914067</v>
      </c>
      <c r="G49" s="22">
        <v>3736875</v>
      </c>
      <c r="H49" s="39">
        <f t="shared" si="4"/>
        <v>0.047417160060210684</v>
      </c>
      <c r="K49" s="2"/>
      <c r="L49" s="2"/>
      <c r="M49" s="2"/>
      <c r="N49" s="2"/>
      <c r="O49" s="2"/>
      <c r="P49" s="2"/>
      <c r="Q49" s="2"/>
    </row>
    <row r="50" spans="1:17" ht="12.75">
      <c r="A50" s="59" t="s">
        <v>66</v>
      </c>
      <c r="B50" s="22">
        <v>34204</v>
      </c>
      <c r="C50" s="22">
        <v>42234</v>
      </c>
      <c r="D50" s="71">
        <f t="shared" si="5"/>
        <v>-0.19013117393569168</v>
      </c>
      <c r="E50" s="2"/>
      <c r="F50" s="22">
        <v>64357</v>
      </c>
      <c r="G50" s="22">
        <v>73292</v>
      </c>
      <c r="H50" s="39">
        <f t="shared" si="4"/>
        <v>-0.1219096217868253</v>
      </c>
      <c r="K50" s="2"/>
      <c r="L50" s="2"/>
      <c r="M50" s="2"/>
      <c r="N50" s="2"/>
      <c r="O50" s="2"/>
      <c r="P50" s="2"/>
      <c r="Q50" s="2"/>
    </row>
    <row r="51" spans="1:17" ht="25.5">
      <c r="A51" s="60" t="s">
        <v>63</v>
      </c>
      <c r="B51" s="22">
        <v>-1786222</v>
      </c>
      <c r="C51" s="22">
        <v>-1004667</v>
      </c>
      <c r="D51" s="71">
        <f t="shared" si="5"/>
        <v>0.7779244267005883</v>
      </c>
      <c r="E51" s="2"/>
      <c r="F51" s="22">
        <v>-1793687</v>
      </c>
      <c r="G51" s="22">
        <v>-996697</v>
      </c>
      <c r="H51" s="39">
        <f t="shared" si="4"/>
        <v>0.7996311817934638</v>
      </c>
      <c r="K51" s="2"/>
      <c r="L51" s="2"/>
      <c r="M51" s="2"/>
      <c r="N51" s="2"/>
      <c r="O51" s="2"/>
      <c r="P51" s="2"/>
      <c r="Q51" s="2"/>
    </row>
    <row r="52" spans="1:17" ht="12.75">
      <c r="A52" s="58" t="s">
        <v>28</v>
      </c>
      <c r="B52" s="22">
        <v>837564</v>
      </c>
      <c r="C52" s="22">
        <v>837564</v>
      </c>
      <c r="D52" s="77">
        <f t="shared" si="5"/>
        <v>0</v>
      </c>
      <c r="E52" s="2"/>
      <c r="F52" s="22">
        <v>866744</v>
      </c>
      <c r="G52" s="22">
        <v>864893</v>
      </c>
      <c r="H52" s="39">
        <f t="shared" si="4"/>
        <v>0.0021401491282737606</v>
      </c>
      <c r="K52" s="2"/>
      <c r="L52" s="2"/>
      <c r="M52" s="2"/>
      <c r="N52" s="2"/>
      <c r="O52" s="2"/>
      <c r="P52" s="2"/>
      <c r="Q52" s="2"/>
    </row>
    <row r="53" spans="1:17" ht="15" thickBot="1">
      <c r="A53" s="61" t="s">
        <v>64</v>
      </c>
      <c r="B53" s="62">
        <f>SUM(B46:B52)</f>
        <v>8631462</v>
      </c>
      <c r="C53" s="62">
        <f>SUM(C46:C52)</f>
        <v>9353125</v>
      </c>
      <c r="D53" s="63">
        <f t="shared" si="5"/>
        <v>-0.0771574206481791</v>
      </c>
      <c r="E53" s="2"/>
      <c r="F53" s="62">
        <f>SUM(F46:F52)</f>
        <v>9465400</v>
      </c>
      <c r="G53" s="62">
        <f>SUM(G46:G52)</f>
        <v>10092282</v>
      </c>
      <c r="H53" s="63">
        <f t="shared" si="4"/>
        <v>-0.06211499044517388</v>
      </c>
      <c r="K53" s="2"/>
      <c r="L53" s="2"/>
      <c r="M53" s="2"/>
      <c r="N53" s="2"/>
      <c r="O53" s="2"/>
      <c r="P53" s="2"/>
      <c r="Q53" s="2"/>
    </row>
    <row r="54" spans="1:17" ht="12.75">
      <c r="A54" s="59" t="s">
        <v>29</v>
      </c>
      <c r="B54" s="77">
        <v>0</v>
      </c>
      <c r="C54" s="77">
        <v>0</v>
      </c>
      <c r="D54" s="77">
        <v>0</v>
      </c>
      <c r="E54" s="2"/>
      <c r="F54" s="22">
        <v>510798</v>
      </c>
      <c r="G54" s="22">
        <v>471852</v>
      </c>
      <c r="H54" s="39">
        <f t="shared" si="4"/>
        <v>0.08253859260954699</v>
      </c>
      <c r="K54" s="2"/>
      <c r="L54" s="2"/>
      <c r="M54" s="2"/>
      <c r="N54" s="2"/>
      <c r="O54" s="2"/>
      <c r="P54" s="2"/>
      <c r="Q54" s="2"/>
    </row>
    <row r="55" spans="1:17" ht="13.5" thickBot="1">
      <c r="A55" s="52" t="s">
        <v>30</v>
      </c>
      <c r="B55" s="45">
        <f>B53+B43+B54</f>
        <v>133841645</v>
      </c>
      <c r="C55" s="45">
        <f>C53+C43+C54</f>
        <v>125062033</v>
      </c>
      <c r="D55" s="23">
        <f>B55/C55-1</f>
        <v>0.07020205724626272</v>
      </c>
      <c r="E55" s="2"/>
      <c r="F55" s="45">
        <f>F43+F53+F54</f>
        <v>140137780</v>
      </c>
      <c r="G55" s="45">
        <f>G43+G53+G54</f>
        <v>132501190</v>
      </c>
      <c r="H55" s="23">
        <f t="shared" si="4"/>
        <v>0.05763412388975531</v>
      </c>
      <c r="K55" s="2"/>
      <c r="L55" s="2"/>
      <c r="M55" s="2"/>
      <c r="N55" s="2"/>
      <c r="O55" s="2"/>
      <c r="P55" s="2"/>
      <c r="Q55" s="2"/>
    </row>
    <row r="56" ht="13.5" thickTop="1"/>
    <row r="57" spans="1:3" ht="12.75">
      <c r="A57" s="16" t="s">
        <v>48</v>
      </c>
      <c r="B57" s="2"/>
      <c r="C57" s="2"/>
    </row>
    <row r="58" spans="1:8" ht="12.75">
      <c r="A58" s="89" t="s">
        <v>70</v>
      </c>
      <c r="B58" s="90"/>
      <c r="C58" s="90"/>
      <c r="D58" s="90"/>
      <c r="E58" s="64"/>
      <c r="F58" s="64"/>
      <c r="G58" s="64"/>
      <c r="H58" s="64"/>
    </row>
    <row r="59" spans="2:3" ht="12.75">
      <c r="B59" s="2"/>
      <c r="C59" s="2"/>
    </row>
    <row r="60" spans="1:8" ht="39.75" customHeight="1">
      <c r="A60" s="21" t="s">
        <v>31</v>
      </c>
      <c r="C60" s="20"/>
      <c r="F60" s="97" t="s">
        <v>52</v>
      </c>
      <c r="G60" s="98"/>
      <c r="H60" s="98"/>
    </row>
    <row r="61" spans="1:8" ht="13.5">
      <c r="A61" s="19" t="s">
        <v>1</v>
      </c>
      <c r="C61" s="20"/>
      <c r="F61" s="91" t="s">
        <v>2</v>
      </c>
      <c r="G61" s="92"/>
      <c r="H61" s="92"/>
    </row>
  </sheetData>
  <sheetProtection password="E73A" sheet="1" objects="1" scenarios="1"/>
  <mergeCells count="16">
    <mergeCell ref="A1:D1"/>
    <mergeCell ref="A2:D2"/>
    <mergeCell ref="F4:H4"/>
    <mergeCell ref="F5:F6"/>
    <mergeCell ref="G5:G6"/>
    <mergeCell ref="F29:H29"/>
    <mergeCell ref="B4:D4"/>
    <mergeCell ref="B5:B6"/>
    <mergeCell ref="C5:C6"/>
    <mergeCell ref="F61:H61"/>
    <mergeCell ref="G30:G31"/>
    <mergeCell ref="B29:D29"/>
    <mergeCell ref="B30:B31"/>
    <mergeCell ref="C30:C31"/>
    <mergeCell ref="F30:F31"/>
    <mergeCell ref="F60:H60"/>
  </mergeCells>
  <printOptions/>
  <pageMargins left="0.7" right="0.7" top="0.75" bottom="0.75" header="0.3" footer="0.3"/>
  <pageSetup fitToHeight="1" fitToWidth="1" horizontalDpi="600" verticalDpi="600" orientation="landscape" scale="54" r:id="rId1"/>
  <headerFooter>
    <oddFooter>&amp;L&amp;1#&amp;"Calibri"&amp;10&amp;K000000Clasificare: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7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84.28125" style="5" customWidth="1"/>
    <col min="2" max="2" width="13.140625" style="5" customWidth="1"/>
    <col min="3" max="3" width="13.7109375" style="5" customWidth="1"/>
    <col min="4" max="4" width="12.421875" style="5" customWidth="1"/>
    <col min="5" max="5" width="4.7109375" style="5" customWidth="1"/>
    <col min="6" max="6" width="13.421875" style="5" customWidth="1"/>
    <col min="7" max="8" width="13.00390625" style="5" customWidth="1"/>
    <col min="9" max="9" width="7.28125" style="5" bestFit="1" customWidth="1"/>
    <col min="10" max="10" width="5.140625" style="5" bestFit="1" customWidth="1"/>
    <col min="11" max="11" width="14.57421875" style="5" customWidth="1"/>
    <col min="12" max="16384" width="9.140625" style="5" customWidth="1"/>
  </cols>
  <sheetData>
    <row r="1" ht="12.75">
      <c r="A1" s="13" t="s">
        <v>71</v>
      </c>
    </row>
    <row r="4" spans="1:8" ht="15" customHeight="1">
      <c r="A4" s="4"/>
      <c r="B4" s="108" t="s">
        <v>5</v>
      </c>
      <c r="C4" s="102"/>
      <c r="D4" s="102"/>
      <c r="F4" s="95" t="s">
        <v>4</v>
      </c>
      <c r="G4" s="95"/>
      <c r="H4" s="96"/>
    </row>
    <row r="5" spans="1:8" ht="12.75">
      <c r="A5" s="105" t="s">
        <v>14</v>
      </c>
      <c r="B5" s="93">
        <v>44742</v>
      </c>
      <c r="C5" s="93">
        <v>44377</v>
      </c>
      <c r="D5" s="69" t="s">
        <v>68</v>
      </c>
      <c r="F5" s="109">
        <v>44742</v>
      </c>
      <c r="G5" s="109">
        <v>44377</v>
      </c>
      <c r="H5" s="69" t="s">
        <v>68</v>
      </c>
    </row>
    <row r="6" spans="1:8" ht="13.5" thickBot="1">
      <c r="A6" s="106"/>
      <c r="B6" s="107"/>
      <c r="C6" s="107"/>
      <c r="D6" s="6" t="s">
        <v>69</v>
      </c>
      <c r="F6" s="94"/>
      <c r="G6" s="94"/>
      <c r="H6" s="6" t="s">
        <v>69</v>
      </c>
    </row>
    <row r="7" spans="1:17" ht="12.75">
      <c r="A7" s="33" t="s">
        <v>50</v>
      </c>
      <c r="B7" s="7">
        <v>2128476</v>
      </c>
      <c r="C7" s="7">
        <v>1613819</v>
      </c>
      <c r="D7" s="81">
        <f aca="true" t="shared" si="0" ref="D7:D26">B7/C7-1</f>
        <v>0.31890627139722616</v>
      </c>
      <c r="E7" s="7"/>
      <c r="F7" s="7">
        <v>2422473</v>
      </c>
      <c r="G7" s="7">
        <v>1754907</v>
      </c>
      <c r="H7" s="81">
        <f aca="true" t="shared" si="1" ref="H7:H26">F7/G7-1</f>
        <v>0.38039964510939894</v>
      </c>
      <c r="K7" s="7"/>
      <c r="L7" s="7"/>
      <c r="M7" s="7"/>
      <c r="N7" s="7"/>
      <c r="O7" s="7"/>
      <c r="P7" s="7"/>
      <c r="Q7" s="7"/>
    </row>
    <row r="8" spans="1:17" ht="12.75">
      <c r="A8" s="66" t="s">
        <v>59</v>
      </c>
      <c r="B8" s="82">
        <v>8242</v>
      </c>
      <c r="C8" s="7">
        <v>4764</v>
      </c>
      <c r="D8" s="81">
        <f t="shared" si="0"/>
        <v>0.7300587741393787</v>
      </c>
      <c r="E8" s="7"/>
      <c r="F8" s="22">
        <v>86327</v>
      </c>
      <c r="G8" s="22">
        <v>56815</v>
      </c>
      <c r="H8" s="81">
        <f t="shared" si="1"/>
        <v>0.5194402886561647</v>
      </c>
      <c r="K8" s="7"/>
      <c r="L8" s="7"/>
      <c r="M8" s="7"/>
      <c r="N8" s="7"/>
      <c r="O8" s="7"/>
      <c r="P8" s="7"/>
      <c r="Q8" s="7"/>
    </row>
    <row r="9" spans="1:17" ht="12.75">
      <c r="A9" s="33" t="s">
        <v>60</v>
      </c>
      <c r="B9" s="7">
        <v>-438422</v>
      </c>
      <c r="C9" s="7">
        <v>-258255</v>
      </c>
      <c r="D9" s="81">
        <f t="shared" si="0"/>
        <v>0.6976321852432674</v>
      </c>
      <c r="E9" s="7"/>
      <c r="F9" s="7">
        <v>-476390</v>
      </c>
      <c r="G9" s="7">
        <v>-282058</v>
      </c>
      <c r="H9" s="81">
        <f t="shared" si="1"/>
        <v>0.6889788625034567</v>
      </c>
      <c r="K9" s="7"/>
      <c r="L9" s="7"/>
      <c r="M9" s="7"/>
      <c r="N9" s="7"/>
      <c r="O9" s="7"/>
      <c r="P9" s="7"/>
      <c r="Q9" s="7"/>
    </row>
    <row r="10" spans="1:17" ht="12.75">
      <c r="A10" s="33" t="s">
        <v>61</v>
      </c>
      <c r="B10" s="7">
        <v>-3360</v>
      </c>
      <c r="C10" s="7">
        <v>-3351</v>
      </c>
      <c r="D10" s="81">
        <f t="shared" si="0"/>
        <v>0.0026857654431513556</v>
      </c>
      <c r="E10" s="7"/>
      <c r="F10" s="7">
        <v>-1014</v>
      </c>
      <c r="G10" s="7">
        <v>-649</v>
      </c>
      <c r="H10" s="81">
        <f t="shared" si="1"/>
        <v>0.5624036979969183</v>
      </c>
      <c r="K10" s="7"/>
      <c r="L10" s="7"/>
      <c r="M10" s="7"/>
      <c r="N10" s="7"/>
      <c r="O10" s="7"/>
      <c r="P10" s="7"/>
      <c r="Q10" s="7"/>
    </row>
    <row r="11" spans="1:17" ht="12.75">
      <c r="A11" s="13" t="s">
        <v>33</v>
      </c>
      <c r="B11" s="25">
        <f>SUM(B7:B10)</f>
        <v>1694936</v>
      </c>
      <c r="C11" s="25">
        <f>SUM(C7:C10)</f>
        <v>1356977</v>
      </c>
      <c r="D11" s="83">
        <f t="shared" si="0"/>
        <v>0.2490528579334801</v>
      </c>
      <c r="E11" s="7"/>
      <c r="F11" s="25">
        <f>SUM(F7:F10)</f>
        <v>2031396</v>
      </c>
      <c r="G11" s="25">
        <f>SUM(G7:G10)</f>
        <v>1529015</v>
      </c>
      <c r="H11" s="83">
        <f t="shared" si="1"/>
        <v>0.32856512199030097</v>
      </c>
      <c r="K11" s="7"/>
      <c r="L11" s="7"/>
      <c r="M11" s="7"/>
      <c r="N11" s="7"/>
      <c r="O11" s="7"/>
      <c r="P11" s="7"/>
      <c r="Q11" s="7"/>
    </row>
    <row r="12" spans="1:17" ht="12.75">
      <c r="A12" s="33" t="s">
        <v>34</v>
      </c>
      <c r="B12" s="7">
        <v>701411</v>
      </c>
      <c r="C12" s="7">
        <v>562773</v>
      </c>
      <c r="D12" s="81">
        <f t="shared" si="0"/>
        <v>0.2463479946621463</v>
      </c>
      <c r="E12" s="7"/>
      <c r="F12" s="7">
        <v>826046</v>
      </c>
      <c r="G12" s="7">
        <v>654149</v>
      </c>
      <c r="H12" s="81">
        <f t="shared" si="1"/>
        <v>0.26277958079887</v>
      </c>
      <c r="K12" s="7"/>
      <c r="L12" s="7"/>
      <c r="M12" s="7"/>
      <c r="N12" s="7"/>
      <c r="O12" s="7"/>
      <c r="P12" s="7"/>
      <c r="Q12" s="7"/>
    </row>
    <row r="13" spans="1:17" ht="12.75">
      <c r="A13" s="33" t="s">
        <v>35</v>
      </c>
      <c r="B13" s="7">
        <v>-235566</v>
      </c>
      <c r="C13" s="7">
        <v>-180605</v>
      </c>
      <c r="D13" s="81">
        <f t="shared" si="0"/>
        <v>0.30431604883585717</v>
      </c>
      <c r="E13" s="7"/>
      <c r="F13" s="7">
        <v>-275071</v>
      </c>
      <c r="G13" s="7">
        <v>-207161</v>
      </c>
      <c r="H13" s="81">
        <f t="shared" si="1"/>
        <v>0.32781266744223103</v>
      </c>
      <c r="K13" s="7"/>
      <c r="L13" s="7"/>
      <c r="M13" s="7"/>
      <c r="N13" s="7"/>
      <c r="O13" s="7"/>
      <c r="P13" s="7"/>
      <c r="Q13" s="7"/>
    </row>
    <row r="14" spans="1:17" ht="12.75">
      <c r="A14" s="34" t="s">
        <v>36</v>
      </c>
      <c r="B14" s="27">
        <f>SUM(B12:B13)</f>
        <v>465845</v>
      </c>
      <c r="C14" s="27">
        <f>SUM(C12:C13)</f>
        <v>382168</v>
      </c>
      <c r="D14" s="83">
        <f t="shared" si="0"/>
        <v>0.21895344455841403</v>
      </c>
      <c r="E14" s="7"/>
      <c r="F14" s="27">
        <f>SUM(F12:F13)</f>
        <v>550975</v>
      </c>
      <c r="G14" s="27">
        <f>SUM(G12:G13)</f>
        <v>446988</v>
      </c>
      <c r="H14" s="83">
        <f t="shared" si="1"/>
        <v>0.232639354971498</v>
      </c>
      <c r="I14" s="5" t="s">
        <v>0</v>
      </c>
      <c r="K14" s="7"/>
      <c r="L14" s="7"/>
      <c r="M14" s="7"/>
      <c r="N14" s="7"/>
      <c r="O14" s="7"/>
      <c r="P14" s="7"/>
      <c r="Q14" s="7"/>
    </row>
    <row r="15" spans="1:17" ht="12.75">
      <c r="A15" s="5" t="s">
        <v>37</v>
      </c>
      <c r="B15" s="7">
        <v>358457</v>
      </c>
      <c r="C15" s="7">
        <v>203823</v>
      </c>
      <c r="D15" s="81">
        <f t="shared" si="0"/>
        <v>0.7586680600324791</v>
      </c>
      <c r="E15" s="7"/>
      <c r="F15" s="7">
        <v>380809</v>
      </c>
      <c r="G15" s="7">
        <v>261620</v>
      </c>
      <c r="H15" s="81">
        <f t="shared" si="1"/>
        <v>0.4555806131029738</v>
      </c>
      <c r="K15" s="7"/>
      <c r="L15" s="7"/>
      <c r="M15" s="7"/>
      <c r="N15" s="7"/>
      <c r="O15" s="7"/>
      <c r="P15" s="7"/>
      <c r="Q15" s="7"/>
    </row>
    <row r="16" spans="1:17" ht="25.5">
      <c r="A16" s="87" t="s">
        <v>72</v>
      </c>
      <c r="B16" s="7">
        <v>-70941</v>
      </c>
      <c r="C16" s="7">
        <v>127389</v>
      </c>
      <c r="D16" s="81">
        <f t="shared" si="0"/>
        <v>-1.5568848173704166</v>
      </c>
      <c r="E16" s="7"/>
      <c r="F16" s="7">
        <v>-70484</v>
      </c>
      <c r="G16" s="7">
        <v>129350</v>
      </c>
      <c r="H16" s="81">
        <f t="shared" si="1"/>
        <v>-1.544909161190568</v>
      </c>
      <c r="K16" s="7"/>
      <c r="L16" s="7"/>
      <c r="M16" s="7"/>
      <c r="N16" s="7"/>
      <c r="O16" s="7"/>
      <c r="P16" s="7"/>
      <c r="Q16" s="7"/>
    </row>
    <row r="17" spans="1:17" ht="25.5">
      <c r="A17" s="67" t="s">
        <v>73</v>
      </c>
      <c r="B17" s="7">
        <v>-77730</v>
      </c>
      <c r="C17" s="7">
        <v>93140</v>
      </c>
      <c r="D17" s="81">
        <f t="shared" si="0"/>
        <v>-1.8345501395748336</v>
      </c>
      <c r="E17" s="7"/>
      <c r="F17" s="7">
        <v>-52408</v>
      </c>
      <c r="G17" s="7">
        <v>54679</v>
      </c>
      <c r="H17" s="81">
        <f t="shared" si="1"/>
        <v>-1.9584666873936978</v>
      </c>
      <c r="K17" s="7"/>
      <c r="L17" s="7"/>
      <c r="M17" s="7"/>
      <c r="N17" s="7"/>
      <c r="O17" s="7"/>
      <c r="P17" s="7"/>
      <c r="Q17" s="7"/>
    </row>
    <row r="18" spans="1:17" ht="12.75">
      <c r="A18" s="5" t="s">
        <v>74</v>
      </c>
      <c r="B18" s="7">
        <v>-143513</v>
      </c>
      <c r="C18" s="7">
        <v>-82022</v>
      </c>
      <c r="D18" s="81">
        <f t="shared" si="0"/>
        <v>0.7496891078003463</v>
      </c>
      <c r="E18" s="7"/>
      <c r="F18" s="7">
        <v>-151013</v>
      </c>
      <c r="G18" s="7">
        <v>-88376</v>
      </c>
      <c r="H18" s="81">
        <f t="shared" si="1"/>
        <v>0.7087557707975016</v>
      </c>
      <c r="K18" s="7"/>
      <c r="L18" s="7"/>
      <c r="M18" s="7"/>
      <c r="N18" s="7"/>
      <c r="O18" s="7"/>
      <c r="P18" s="7"/>
      <c r="Q18" s="7"/>
    </row>
    <row r="19" spans="1:17" ht="12.75">
      <c r="A19" s="5" t="s">
        <v>38</v>
      </c>
      <c r="B19" s="7">
        <v>110584</v>
      </c>
      <c r="C19" s="7">
        <v>88431</v>
      </c>
      <c r="D19" s="81">
        <f t="shared" si="0"/>
        <v>0.2505116983863125</v>
      </c>
      <c r="E19" s="7"/>
      <c r="F19" s="7">
        <v>144554</v>
      </c>
      <c r="G19" s="7">
        <v>76735</v>
      </c>
      <c r="H19" s="81">
        <f t="shared" si="1"/>
        <v>0.8838079103407832</v>
      </c>
      <c r="K19" s="7"/>
      <c r="L19" s="7"/>
      <c r="M19" s="7"/>
      <c r="N19" s="7"/>
      <c r="O19" s="7"/>
      <c r="P19" s="7"/>
      <c r="Q19" s="7"/>
    </row>
    <row r="20" spans="1:17" ht="13.5" thickBot="1">
      <c r="A20" s="13" t="s">
        <v>39</v>
      </c>
      <c r="B20" s="28">
        <f>SUM(B14:B19)+B11</f>
        <v>2337638</v>
      </c>
      <c r="C20" s="28">
        <f>SUM(C14:C19)+C11</f>
        <v>2169906</v>
      </c>
      <c r="D20" s="29">
        <f t="shared" si="0"/>
        <v>0.07729920097921283</v>
      </c>
      <c r="E20" s="7"/>
      <c r="F20" s="28">
        <f>SUM(F14:F19)+F11</f>
        <v>2833829</v>
      </c>
      <c r="G20" s="28">
        <f>SUM(G14:G19)+G11</f>
        <v>2410011</v>
      </c>
      <c r="H20" s="29">
        <f t="shared" si="1"/>
        <v>0.17585728861818484</v>
      </c>
      <c r="K20" s="7"/>
      <c r="L20" s="7"/>
      <c r="M20" s="7"/>
      <c r="N20" s="7"/>
      <c r="O20" s="7"/>
      <c r="P20" s="7"/>
      <c r="Q20" s="7"/>
    </row>
    <row r="21" spans="1:11" s="38" customFormat="1" ht="26.25" thickTop="1">
      <c r="A21" s="67" t="s">
        <v>75</v>
      </c>
      <c r="B21" s="7">
        <v>-109833</v>
      </c>
      <c r="C21" s="7">
        <v>-149858</v>
      </c>
      <c r="D21" s="84">
        <f t="shared" si="0"/>
        <v>-0.2670861749122503</v>
      </c>
      <c r="E21" s="7"/>
      <c r="F21" s="7">
        <v>-204829</v>
      </c>
      <c r="G21" s="7">
        <v>-150124</v>
      </c>
      <c r="H21" s="68">
        <f t="shared" si="1"/>
        <v>0.36439876368868407</v>
      </c>
      <c r="K21" s="7"/>
    </row>
    <row r="22" spans="1:11" s="38" customFormat="1" ht="12.75">
      <c r="A22" s="87" t="s">
        <v>76</v>
      </c>
      <c r="B22" s="7">
        <v>10565</v>
      </c>
      <c r="C22" s="7">
        <v>29186</v>
      </c>
      <c r="D22" s="81">
        <f t="shared" si="0"/>
        <v>-0.6380113753169327</v>
      </c>
      <c r="E22" s="7"/>
      <c r="F22" s="7">
        <v>25619</v>
      </c>
      <c r="G22" s="7">
        <v>37073</v>
      </c>
      <c r="H22" s="81">
        <f t="shared" si="1"/>
        <v>-0.30895800178027133</v>
      </c>
      <c r="K22" s="7"/>
    </row>
    <row r="23" spans="1:17" ht="12.75">
      <c r="A23" s="5" t="s">
        <v>40</v>
      </c>
      <c r="B23" s="22">
        <v>-693812</v>
      </c>
      <c r="C23" s="7">
        <v>-580562</v>
      </c>
      <c r="D23" s="81">
        <f t="shared" si="0"/>
        <v>0.1950696049689784</v>
      </c>
      <c r="E23" s="7"/>
      <c r="F23" s="22">
        <v>-818518</v>
      </c>
      <c r="G23" s="22">
        <v>-650715</v>
      </c>
      <c r="H23" s="81">
        <f t="shared" si="1"/>
        <v>0.25787479925927626</v>
      </c>
      <c r="K23" s="7"/>
      <c r="L23" s="7"/>
      <c r="M23" s="7"/>
      <c r="N23" s="7"/>
      <c r="O23" s="7"/>
      <c r="P23" s="7"/>
      <c r="Q23" s="7"/>
    </row>
    <row r="24" spans="1:17" ht="12.75">
      <c r="A24" s="5" t="s">
        <v>41</v>
      </c>
      <c r="B24" s="22">
        <v>-167664</v>
      </c>
      <c r="C24" s="7">
        <v>-173815</v>
      </c>
      <c r="D24" s="81">
        <f t="shared" si="0"/>
        <v>-0.03538820009780519</v>
      </c>
      <c r="E24" s="7"/>
      <c r="F24" s="22">
        <v>-188467</v>
      </c>
      <c r="G24" s="22">
        <v>-178035</v>
      </c>
      <c r="H24" s="81">
        <f t="shared" si="1"/>
        <v>0.05859522004100315</v>
      </c>
      <c r="I24" s="7"/>
      <c r="K24" s="7"/>
      <c r="L24" s="7"/>
      <c r="M24" s="7"/>
      <c r="N24" s="7"/>
      <c r="O24" s="7"/>
      <c r="P24" s="7"/>
      <c r="Q24" s="7"/>
    </row>
    <row r="25" spans="1:17" ht="13.5" thickBot="1">
      <c r="A25" s="35" t="s">
        <v>42</v>
      </c>
      <c r="B25" s="26">
        <v>-352117</v>
      </c>
      <c r="C25" s="7">
        <v>-258721</v>
      </c>
      <c r="D25" s="81">
        <f t="shared" si="0"/>
        <v>0.36099118355293935</v>
      </c>
      <c r="E25" s="7"/>
      <c r="F25" s="26">
        <v>-446346</v>
      </c>
      <c r="G25" s="85">
        <v>-303928</v>
      </c>
      <c r="H25" s="81">
        <f t="shared" si="1"/>
        <v>0.46859124529493834</v>
      </c>
      <c r="K25" s="7"/>
      <c r="L25" s="7"/>
      <c r="M25" s="7"/>
      <c r="N25" s="7"/>
      <c r="O25" s="7"/>
      <c r="P25" s="7"/>
      <c r="Q25" s="7"/>
    </row>
    <row r="26" spans="1:17" ht="13.5" thickBot="1">
      <c r="A26" s="13" t="s">
        <v>43</v>
      </c>
      <c r="B26" s="32">
        <f>B25+B24+B23+B21+B22</f>
        <v>-1312861</v>
      </c>
      <c r="C26" s="32">
        <f>C25+C24+C23+C21+C22</f>
        <v>-1133770</v>
      </c>
      <c r="D26" s="30">
        <f t="shared" si="0"/>
        <v>0.15796060929465416</v>
      </c>
      <c r="E26" s="7"/>
      <c r="F26" s="32">
        <f>F25+F24+F23+F21+F22</f>
        <v>-1632541</v>
      </c>
      <c r="G26" s="32">
        <f>G25+G24+G23+G21+G22</f>
        <v>-1245729</v>
      </c>
      <c r="H26" s="30">
        <f t="shared" si="1"/>
        <v>0.3105105524556304</v>
      </c>
      <c r="K26" s="7"/>
      <c r="L26" s="7"/>
      <c r="M26" s="7"/>
      <c r="N26" s="7"/>
      <c r="O26" s="7"/>
      <c r="P26" s="7"/>
      <c r="Q26" s="7"/>
    </row>
    <row r="27" spans="1:11" ht="12" customHeight="1" thickTop="1">
      <c r="A27" s="35"/>
      <c r="B27" s="8"/>
      <c r="C27" s="8"/>
      <c r="D27" s="86"/>
      <c r="E27" s="7"/>
      <c r="F27" s="8"/>
      <c r="G27" s="8"/>
      <c r="H27" s="86"/>
      <c r="K27" s="7"/>
    </row>
    <row r="28" spans="1:11" ht="12.75">
      <c r="A28" s="13" t="s">
        <v>44</v>
      </c>
      <c r="B28" s="31">
        <f>B20+B26</f>
        <v>1024777</v>
      </c>
      <c r="C28" s="31">
        <f>C20+C26</f>
        <v>1036136</v>
      </c>
      <c r="D28" s="83">
        <f>B28/C28-1</f>
        <v>-0.010962846576125118</v>
      </c>
      <c r="E28" s="7"/>
      <c r="F28" s="31">
        <f>F20+F26</f>
        <v>1201288</v>
      </c>
      <c r="G28" s="31">
        <f>G20+G26</f>
        <v>1164282</v>
      </c>
      <c r="H28" s="83">
        <f>F28/G28-1</f>
        <v>0.031784395876600424</v>
      </c>
      <c r="K28" s="7"/>
    </row>
    <row r="29" spans="1:11" ht="13.5" thickBot="1">
      <c r="A29" s="5" t="s">
        <v>77</v>
      </c>
      <c r="B29" s="26">
        <v>-117774</v>
      </c>
      <c r="C29" s="26">
        <v>-135101</v>
      </c>
      <c r="D29" s="81">
        <f>B29/C29-1</f>
        <v>-0.1282521965048371</v>
      </c>
      <c r="E29" s="7"/>
      <c r="F29" s="7">
        <v>-154809</v>
      </c>
      <c r="G29" s="7">
        <v>-148790</v>
      </c>
      <c r="H29" s="81">
        <f>F29/G29-1</f>
        <v>0.040452987431951026</v>
      </c>
      <c r="K29" s="7"/>
    </row>
    <row r="30" spans="1:11" ht="13.5" thickBot="1">
      <c r="A30" s="34" t="s">
        <v>45</v>
      </c>
      <c r="B30" s="32">
        <f>B28+B29</f>
        <v>907003</v>
      </c>
      <c r="C30" s="32">
        <f>C28+C29</f>
        <v>901035</v>
      </c>
      <c r="D30" s="30">
        <f>B30/C30-1</f>
        <v>0.006623494092904192</v>
      </c>
      <c r="E30" s="7"/>
      <c r="F30" s="32">
        <f>F28+F29</f>
        <v>1046479</v>
      </c>
      <c r="G30" s="32">
        <f>G28+G29</f>
        <v>1015492</v>
      </c>
      <c r="H30" s="30">
        <f>F30/G30-1</f>
        <v>0.030514272884473836</v>
      </c>
      <c r="K30" s="7"/>
    </row>
    <row r="31" ht="13.5" thickTop="1"/>
    <row r="32" ht="12.75">
      <c r="C32" s="7"/>
    </row>
    <row r="33" spans="1:6" ht="12.75">
      <c r="A33" s="88" t="s">
        <v>83</v>
      </c>
      <c r="B33" s="65"/>
      <c r="C33" s="65"/>
      <c r="D33" s="65"/>
      <c r="E33" s="65"/>
      <c r="F33" s="65"/>
    </row>
    <row r="36" spans="1:8" ht="39.75" customHeight="1">
      <c r="A36" s="21" t="s">
        <v>31</v>
      </c>
      <c r="F36" s="97" t="s">
        <v>52</v>
      </c>
      <c r="G36" s="98"/>
      <c r="H36" s="98"/>
    </row>
    <row r="37" spans="1:8" ht="12.75">
      <c r="A37" s="17" t="s">
        <v>1</v>
      </c>
      <c r="F37" s="103" t="s">
        <v>2</v>
      </c>
      <c r="G37" s="104"/>
      <c r="H37" s="104"/>
    </row>
  </sheetData>
  <sheetProtection password="E73A" sheet="1" objects="1" scenarios="1"/>
  <mergeCells count="9">
    <mergeCell ref="F36:H36"/>
    <mergeCell ref="F37:H37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31" r:id="rId1"/>
  <headerFooter>
    <oddFooter>&amp;L&amp;1#&amp;"Calibri"&amp;10&amp;K000000Clasificare: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dcterms:created xsi:type="dcterms:W3CDTF">2019-10-07T13:12:44Z</dcterms:created>
  <dcterms:modified xsi:type="dcterms:W3CDTF">2022-12-08T07:39:55Z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765b93-c40a-4da6-86c3-1c24cd70b6da_Enabled">
    <vt:lpwstr>true</vt:lpwstr>
  </property>
  <property fmtid="{D5CDD505-2E9C-101B-9397-08002B2CF9AE}" pid="3" name="MSIP_Label_74765b93-c40a-4da6-86c3-1c24cd70b6da_SetDate">
    <vt:lpwstr>2022-12-08T07:39:55Z</vt:lpwstr>
  </property>
  <property fmtid="{D5CDD505-2E9C-101B-9397-08002B2CF9AE}" pid="4" name="MSIP_Label_74765b93-c40a-4da6-86c3-1c24cd70b6da_Method">
    <vt:lpwstr>Standard</vt:lpwstr>
  </property>
  <property fmtid="{D5CDD505-2E9C-101B-9397-08002B2CF9AE}" pid="5" name="MSIP_Label_74765b93-c40a-4da6-86c3-1c24cd70b6da_Name">
    <vt:lpwstr>BT Uz Intern</vt:lpwstr>
  </property>
  <property fmtid="{D5CDD505-2E9C-101B-9397-08002B2CF9AE}" pid="6" name="MSIP_Label_74765b93-c40a-4da6-86c3-1c24cd70b6da_SiteId">
    <vt:lpwstr>3b6020de-d68c-4aba-832c-890282843c3d</vt:lpwstr>
  </property>
  <property fmtid="{D5CDD505-2E9C-101B-9397-08002B2CF9AE}" pid="7" name="MSIP_Label_74765b93-c40a-4da6-86c3-1c24cd70b6da_ActionId">
    <vt:lpwstr>41a11525-50b5-44dc-94ba-64f1537b2e4a</vt:lpwstr>
  </property>
  <property fmtid="{D5CDD505-2E9C-101B-9397-08002B2CF9AE}" pid="8" name="MSIP_Label_74765b93-c40a-4da6-86c3-1c24cd70b6da_ContentBits">
    <vt:lpwstr>2</vt:lpwstr>
  </property>
</Properties>
</file>