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492" activeTab="1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<sst xmlns="http://schemas.openxmlformats.org/spreadsheetml/2006/main" count="107" uniqueCount="83">
  <si>
    <t>`</t>
  </si>
  <si>
    <t>GEORGE CĂLINESCU</t>
  </si>
  <si>
    <t>MIRCEA ŞTEFĂNESCU</t>
  </si>
  <si>
    <t>STATEMENT OF FINANCIAL POSITION</t>
  </si>
  <si>
    <t>Group</t>
  </si>
  <si>
    <t>Bank</t>
  </si>
  <si>
    <t>Placements with banks</t>
  </si>
  <si>
    <t>Financial assets held for trading, of which</t>
  </si>
  <si>
    <t xml:space="preserve">     Derivatives</t>
  </si>
  <si>
    <t xml:space="preserve">     Equity instruments</t>
  </si>
  <si>
    <t xml:space="preserve">    Debt instruments</t>
  </si>
  <si>
    <t>Loans and advances to customers – net(*)</t>
  </si>
  <si>
    <t>Financial assets measured at fair value through other items of the comprehensive income</t>
  </si>
  <si>
    <t>Other non-financial assets</t>
  </si>
  <si>
    <t>Other financial assets</t>
  </si>
  <si>
    <t>Total assets</t>
  </si>
  <si>
    <t>(*) It also includes the impact of the leasing activity</t>
  </si>
  <si>
    <t>Goodwill</t>
  </si>
  <si>
    <t>Intangible assets</t>
  </si>
  <si>
    <t>Equity investments</t>
  </si>
  <si>
    <t>RON thousand</t>
  </si>
  <si>
    <t>Deposits from banks</t>
  </si>
  <si>
    <t>Deposits from customers</t>
  </si>
  <si>
    <t>Loans from banks and other financial institutions</t>
  </si>
  <si>
    <t>Other subordinated liabilities</t>
  </si>
  <si>
    <t>Provisions for other risks and for loan commitments</t>
  </si>
  <si>
    <t>Held for trading financial liabilities</t>
  </si>
  <si>
    <t>Current tax liability</t>
  </si>
  <si>
    <t>Other financial liabilities (*)</t>
  </si>
  <si>
    <t>Other non-financial liabilities</t>
  </si>
  <si>
    <t>Total liabilities</t>
  </si>
  <si>
    <t>Equity</t>
  </si>
  <si>
    <t>Share capital</t>
  </si>
  <si>
    <t>Treasury shares</t>
  </si>
  <si>
    <t>Share premiums</t>
  </si>
  <si>
    <t>Retained earnings</t>
  </si>
  <si>
    <t>Other reserves</t>
  </si>
  <si>
    <t>Total equity</t>
  </si>
  <si>
    <t>Non-controlling interest</t>
  </si>
  <si>
    <t>Total liabilities and equity</t>
  </si>
  <si>
    <t>DEPUTY CEO</t>
  </si>
  <si>
    <t>Financial assets at amortized cost - debt instruments</t>
  </si>
  <si>
    <t>Interest expense</t>
  </si>
  <si>
    <t>Net interest income</t>
  </si>
  <si>
    <t>Fee and commission income</t>
  </si>
  <si>
    <t>Fee and commission expense</t>
  </si>
  <si>
    <t>Net fee and commission income</t>
  </si>
  <si>
    <t>Net trading income</t>
  </si>
  <si>
    <t>Contribution to the Banking Deposits Guarantee Fund and Resolution Fund</t>
  </si>
  <si>
    <t>Other operating income</t>
  </si>
  <si>
    <t>Operating income</t>
  </si>
  <si>
    <t>Personnel expenses</t>
  </si>
  <si>
    <t>Depreciation and amortization</t>
  </si>
  <si>
    <t>Other operating expenses</t>
  </si>
  <si>
    <t>Operating expenses</t>
  </si>
  <si>
    <t>Profit before income tax</t>
  </si>
  <si>
    <t>Net profit</t>
  </si>
  <si>
    <t>Right-of-use assets</t>
  </si>
  <si>
    <t>Deferred tax liabilities</t>
  </si>
  <si>
    <t>Financial lease liabilities</t>
  </si>
  <si>
    <t>(*) At a group level it also includes the financial liabilities towards fund unit holders</t>
  </si>
  <si>
    <t>Financial assets measured mandatorily at fair value through profit or loss</t>
  </si>
  <si>
    <t>Investments in associates</t>
  </si>
  <si>
    <t>Property plant and equipment</t>
  </si>
  <si>
    <t>Interest income calculated using the effective interest method</t>
  </si>
  <si>
    <t>-</t>
  </si>
  <si>
    <t xml:space="preserve">Cash and cash equivalents </t>
  </si>
  <si>
    <t>Other similar interest income</t>
  </si>
  <si>
    <t>Other similar interest expense</t>
  </si>
  <si>
    <t>Current tax assets</t>
  </si>
  <si>
    <t>CONSOLIDATED STATEMENT OF FINANCIAL POSITION AS AT MARCH 31, 2021</t>
  </si>
  <si>
    <t>∆  Mar-21</t>
  </si>
  <si>
    <t>Vs Dec-20</t>
  </si>
  <si>
    <t>Note: The financial information as at March 31, 2021 are not audited or revised and as at December 31, 2020 are audited.</t>
  </si>
  <si>
    <t>CONSOLIDATED PROFIT AND LOSS ACCOUNT AS AT MARCH 31, 2021</t>
  </si>
  <si>
    <t>vs. Mar-20</t>
  </si>
  <si>
    <t>∆ Mar-21</t>
  </si>
  <si>
    <r>
      <t xml:space="preserve">Note: </t>
    </r>
    <r>
      <rPr>
        <i/>
        <sz val="8"/>
        <rFont val="Georgia"/>
        <family val="1"/>
      </rPr>
      <t>The financial information as at March 31, 2021 and March 31, 2020 are not audited or revised.</t>
    </r>
  </si>
  <si>
    <t>Net income/expenses (-) from impairment allowance,expected losses on assets, provisions for other risks and loan commitments</t>
  </si>
  <si>
    <t>Net income/expenses(-) from financial assets measured through comprehensive income</t>
  </si>
  <si>
    <t>Net income/expenses(-) from financial assets mandatorily measured trough profit and loss</t>
  </si>
  <si>
    <t xml:space="preserve"> ACCOUNTING AND REPORTING COORDINATING MANAGER</t>
  </si>
  <si>
    <t>Impairment/Income tax expense (-)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</si>
</sst>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sz val="11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i/>
      <sz val="8"/>
      <name val="Georgia"/>
      <family val="1"/>
    </font>
    <font>
      <b/>
      <sz val="11"/>
      <name val="Georgia"/>
      <family val="1"/>
    </font>
    <font>
      <b/>
      <i/>
      <sz val="8"/>
      <name val="Georgia"/>
      <family val="1"/>
    </font>
    <font>
      <i/>
      <sz val="9"/>
      <name val="Georgia"/>
      <family val="1"/>
    </font>
    <font>
      <b/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eorgia"/>
      <family val="1"/>
    </font>
    <font>
      <b/>
      <sz val="10"/>
      <color indexed="8"/>
      <name val="Georgia"/>
      <family val="1"/>
    </font>
    <font>
      <i/>
      <sz val="10"/>
      <color indexed="8"/>
      <name val="Georgia"/>
      <family val="1"/>
    </font>
    <font>
      <b/>
      <i/>
      <sz val="10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i/>
      <sz val="10"/>
      <color theme="1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 vertical="top"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50" fillId="0" borderId="0" xfId="0" applyFont="1" applyAlignment="1">
      <alignment vertical="center"/>
    </xf>
    <xf numFmtId="3" fontId="50" fillId="0" borderId="0" xfId="0" applyNumberFormat="1" applyFont="1" applyAlignment="1">
      <alignment horizontal="right" vertical="center" wrapText="1"/>
    </xf>
    <xf numFmtId="10" fontId="50" fillId="0" borderId="0" xfId="60" applyNumberFormat="1" applyFont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 horizontal="left" vertical="center" indent="2"/>
    </xf>
    <xf numFmtId="3" fontId="51" fillId="0" borderId="11" xfId="0" applyNumberFormat="1" applyFont="1" applyBorder="1" applyAlignment="1">
      <alignment horizontal="right" vertical="center" wrapText="1"/>
    </xf>
    <xf numFmtId="0" fontId="51" fillId="0" borderId="0" xfId="0" applyFont="1" applyAlignment="1">
      <alignment horizontal="justify" vertical="center" wrapText="1"/>
    </xf>
    <xf numFmtId="4" fontId="51" fillId="0" borderId="0" xfId="0" applyNumberFormat="1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justify" vertical="center" wrapText="1"/>
    </xf>
    <xf numFmtId="0" fontId="50" fillId="0" borderId="0" xfId="0" applyFont="1" applyAlignment="1">
      <alignment horizontal="right" vertical="center" wrapText="1"/>
    </xf>
    <xf numFmtId="0" fontId="6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12" xfId="56" applyFont="1" applyBorder="1" applyAlignment="1">
      <alignment horizontal="center" vertical="center" wrapText="1"/>
      <protection/>
    </xf>
    <xf numFmtId="10" fontId="2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Alignment="1">
      <alignment/>
      <protection/>
    </xf>
    <xf numFmtId="3" fontId="2" fillId="0" borderId="13" xfId="56" applyNumberFormat="1" applyFont="1" applyBorder="1" applyAlignment="1">
      <alignment horizontal="right" vertical="center"/>
      <protection/>
    </xf>
    <xf numFmtId="0" fontId="52" fillId="0" borderId="0" xfId="0" applyFont="1" applyAlignment="1">
      <alignment vertical="center" wrapText="1"/>
    </xf>
    <xf numFmtId="10" fontId="51" fillId="0" borderId="14" xfId="60" applyNumberFormat="1" applyFont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justify" vertical="center" wrapText="1"/>
    </xf>
    <xf numFmtId="0" fontId="5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1" fillId="0" borderId="15" xfId="0" applyFont="1" applyBorder="1" applyAlignment="1">
      <alignment horizontal="center" vertical="center" wrapText="1"/>
    </xf>
    <xf numFmtId="10" fontId="6" fillId="0" borderId="14" xfId="60" applyNumberFormat="1" applyFont="1" applyBorder="1" applyAlignment="1">
      <alignment horizontal="right" vertical="center" wrapText="1"/>
    </xf>
    <xf numFmtId="0" fontId="6" fillId="0" borderId="0" xfId="56" applyFont="1" applyAlignment="1">
      <alignment/>
      <protection/>
    </xf>
    <xf numFmtId="0" fontId="5" fillId="0" borderId="0" xfId="0" applyFont="1" applyFill="1" applyAlignment="1">
      <alignment/>
    </xf>
    <xf numFmtId="0" fontId="5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1" fillId="0" borderId="15" xfId="0" applyFont="1" applyBorder="1" applyAlignment="1">
      <alignment horizontal="center" vertical="center" wrapText="1"/>
    </xf>
    <xf numFmtId="3" fontId="2" fillId="0" borderId="0" xfId="56" applyNumberFormat="1" applyFont="1" applyBorder="1" applyAlignment="1">
      <alignment wrapText="1"/>
      <protection/>
    </xf>
    <xf numFmtId="3" fontId="2" fillId="0" borderId="0" xfId="0" applyNumberFormat="1" applyFont="1" applyBorder="1" applyAlignment="1">
      <alignment/>
    </xf>
    <xf numFmtId="0" fontId="11" fillId="0" borderId="0" xfId="0" applyFont="1" applyAlignment="1">
      <alignment vertical="top"/>
    </xf>
    <xf numFmtId="0" fontId="6" fillId="0" borderId="0" xfId="56" applyFont="1" applyAlignment="1">
      <alignment horizontal="center"/>
      <protection/>
    </xf>
    <xf numFmtId="0" fontId="5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10" fontId="2" fillId="0" borderId="0" xfId="56" applyNumberFormat="1" applyFont="1" applyFill="1" applyBorder="1" applyAlignment="1">
      <alignment horizontal="right" wrapText="1"/>
      <protection/>
    </xf>
    <xf numFmtId="10" fontId="2" fillId="0" borderId="0" xfId="60" applyNumberFormat="1" applyFont="1" applyFill="1" applyAlignment="1">
      <alignment horizontal="right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top"/>
    </xf>
    <xf numFmtId="3" fontId="2" fillId="0" borderId="0" xfId="0" applyNumberFormat="1" applyFont="1" applyFill="1" applyAlignment="1">
      <alignment/>
    </xf>
    <xf numFmtId="3" fontId="50" fillId="0" borderId="0" xfId="0" applyNumberFormat="1" applyFont="1" applyAlignment="1">
      <alignment horizontal="right" wrapText="1"/>
    </xf>
    <xf numFmtId="10" fontId="50" fillId="0" borderId="0" xfId="60" applyNumberFormat="1" applyFont="1" applyAlignment="1">
      <alignment horizontal="right" wrapText="1"/>
    </xf>
    <xf numFmtId="3" fontId="50" fillId="0" borderId="0" xfId="42" applyNumberFormat="1" applyFont="1" applyAlignment="1">
      <alignment horizontal="right" wrapText="1"/>
    </xf>
    <xf numFmtId="3" fontId="4" fillId="0" borderId="0" xfId="42" applyNumberFormat="1" applyFont="1" applyAlignment="1">
      <alignment horizontal="right" wrapText="1"/>
    </xf>
    <xf numFmtId="10" fontId="52" fillId="0" borderId="0" xfId="60" applyNumberFormat="1" applyFont="1" applyAlignment="1">
      <alignment horizontal="right" wrapText="1"/>
    </xf>
    <xf numFmtId="41" fontId="50" fillId="0" borderId="0" xfId="0" applyNumberFormat="1" applyFont="1" applyAlignment="1">
      <alignment horizontal="right" wrapText="1"/>
    </xf>
    <xf numFmtId="3" fontId="50" fillId="0" borderId="0" xfId="0" applyNumberFormat="1" applyFont="1" applyBorder="1" applyAlignment="1">
      <alignment horizontal="right" wrapText="1"/>
    </xf>
    <xf numFmtId="10" fontId="50" fillId="0" borderId="0" xfId="60" applyNumberFormat="1" applyFont="1" applyBorder="1" applyAlignment="1">
      <alignment horizontal="right" wrapText="1"/>
    </xf>
    <xf numFmtId="3" fontId="50" fillId="0" borderId="12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/>
    </xf>
    <xf numFmtId="3" fontId="51" fillId="0" borderId="12" xfId="0" applyNumberFormat="1" applyFont="1" applyBorder="1" applyAlignment="1">
      <alignment horizontal="right" wrapText="1"/>
    </xf>
    <xf numFmtId="10" fontId="51" fillId="0" borderId="12" xfId="60" applyNumberFormat="1" applyFont="1" applyBorder="1" applyAlignment="1">
      <alignment horizontal="right" wrapText="1"/>
    </xf>
    <xf numFmtId="41" fontId="51" fillId="0" borderId="0" xfId="0" applyNumberFormat="1" applyFont="1" applyBorder="1" applyAlignment="1">
      <alignment horizontal="right" wrapText="1"/>
    </xf>
    <xf numFmtId="10" fontId="2" fillId="0" borderId="0" xfId="60" applyNumberFormat="1" applyFont="1" applyBorder="1" applyAlignment="1">
      <alignment horizontal="right" wrapText="1"/>
    </xf>
    <xf numFmtId="3" fontId="51" fillId="0" borderId="11" xfId="0" applyNumberFormat="1" applyFont="1" applyBorder="1" applyAlignment="1">
      <alignment horizontal="right" wrapText="1"/>
    </xf>
    <xf numFmtId="10" fontId="51" fillId="0" borderId="11" xfId="60" applyNumberFormat="1" applyFont="1" applyBorder="1" applyAlignment="1">
      <alignment horizontal="right" wrapText="1"/>
    </xf>
    <xf numFmtId="10" fontId="6" fillId="0" borderId="11" xfId="60" applyNumberFormat="1" applyFont="1" applyBorder="1" applyAlignment="1">
      <alignment horizontal="right" wrapText="1"/>
    </xf>
    <xf numFmtId="10" fontId="51" fillId="0" borderId="14" xfId="60" applyNumberFormat="1" applyFont="1" applyBorder="1" applyAlignment="1">
      <alignment horizontal="right" wrapText="1"/>
    </xf>
    <xf numFmtId="10" fontId="6" fillId="0" borderId="14" xfId="60" applyNumberFormat="1" applyFont="1" applyBorder="1" applyAlignment="1">
      <alignment horizontal="right" wrapText="1"/>
    </xf>
    <xf numFmtId="10" fontId="2" fillId="0" borderId="0" xfId="56" applyNumberFormat="1" applyFont="1" applyBorder="1" applyAlignment="1">
      <alignment wrapText="1"/>
      <protection/>
    </xf>
    <xf numFmtId="41" fontId="2" fillId="0" borderId="0" xfId="56" applyNumberFormat="1" applyFont="1" applyBorder="1" applyAlignment="1">
      <alignment wrapText="1"/>
      <protection/>
    </xf>
    <xf numFmtId="3" fontId="6" fillId="0" borderId="0" xfId="56" applyNumberFormat="1" applyFont="1" applyAlignment="1">
      <alignment wrapText="1"/>
      <protection/>
    </xf>
    <xf numFmtId="10" fontId="6" fillId="0" borderId="0" xfId="56" applyNumberFormat="1" applyFont="1" applyBorder="1" applyAlignment="1">
      <alignment wrapText="1"/>
      <protection/>
    </xf>
    <xf numFmtId="3" fontId="2" fillId="0" borderId="0" xfId="56" applyNumberFormat="1" applyFont="1" applyAlignment="1">
      <alignment horizontal="right" wrapText="1"/>
      <protection/>
    </xf>
    <xf numFmtId="37" fontId="2" fillId="0" borderId="0" xfId="56" applyNumberFormat="1" applyFont="1" applyAlignment="1">
      <alignment horizontal="right" wrapText="1"/>
      <protection/>
    </xf>
    <xf numFmtId="3" fontId="6" fillId="0" borderId="0" xfId="56" applyNumberFormat="1" applyFont="1" applyAlignment="1">
      <alignment horizontal="right" wrapText="1"/>
      <protection/>
    </xf>
    <xf numFmtId="10" fontId="2" fillId="0" borderId="0" xfId="56" applyNumberFormat="1" applyFont="1" applyFill="1" applyBorder="1" applyAlignment="1">
      <alignment wrapText="1"/>
      <protection/>
    </xf>
    <xf numFmtId="3" fontId="6" fillId="0" borderId="11" xfId="56" applyNumberFormat="1" applyFont="1" applyBorder="1" applyAlignment="1">
      <alignment horizontal="right" wrapText="1"/>
      <protection/>
    </xf>
    <xf numFmtId="10" fontId="6" fillId="0" borderId="11" xfId="56" applyNumberFormat="1" applyFont="1" applyBorder="1" applyAlignment="1">
      <alignment wrapText="1"/>
      <protection/>
    </xf>
    <xf numFmtId="10" fontId="6" fillId="0" borderId="14" xfId="56" applyNumberFormat="1" applyFont="1" applyBorder="1" applyAlignment="1">
      <alignment wrapText="1"/>
      <protection/>
    </xf>
    <xf numFmtId="3" fontId="6" fillId="0" borderId="14" xfId="56" applyNumberFormat="1" applyFont="1" applyBorder="1" applyAlignment="1">
      <alignment horizontal="right" wrapText="1"/>
      <protection/>
    </xf>
    <xf numFmtId="0" fontId="2" fillId="0" borderId="0" xfId="56" applyFont="1" applyAlignment="1">
      <alignment horizontal="justify" wrapText="1"/>
      <protection/>
    </xf>
    <xf numFmtId="0" fontId="6" fillId="0" borderId="0" xfId="56" applyFont="1" applyAlignment="1">
      <alignment wrapText="1"/>
      <protection/>
    </xf>
    <xf numFmtId="0" fontId="2" fillId="0" borderId="0" xfId="56" applyFont="1" applyAlignment="1">
      <alignment wrapText="1"/>
      <protection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41" fontId="52" fillId="0" borderId="0" xfId="0" applyNumberFormat="1" applyFont="1" applyAlignment="1">
      <alignment horizontal="right" wrapText="1"/>
    </xf>
    <xf numFmtId="3" fontId="4" fillId="0" borderId="0" xfId="42" applyNumberFormat="1" applyFont="1" applyFill="1" applyAlignment="1">
      <alignment horizontal="right" wrapText="1"/>
    </xf>
    <xf numFmtId="41" fontId="52" fillId="0" borderId="0" xfId="0" applyNumberFormat="1" applyFont="1" applyFill="1" applyAlignment="1">
      <alignment horizontal="right" wrapText="1"/>
    </xf>
    <xf numFmtId="0" fontId="2" fillId="0" borderId="0" xfId="56" applyFont="1" applyFill="1" applyAlignment="1">
      <alignment/>
      <protection/>
    </xf>
    <xf numFmtId="0" fontId="2" fillId="0" borderId="0" xfId="56" applyFont="1" applyFill="1" applyAlignment="1">
      <alignment wrapText="1"/>
      <protection/>
    </xf>
    <xf numFmtId="3" fontId="2" fillId="0" borderId="0" xfId="56" applyNumberFormat="1" applyFont="1" applyAlignment="1">
      <alignment horizontal="right"/>
      <protection/>
    </xf>
    <xf numFmtId="3" fontId="6" fillId="0" borderId="0" xfId="44" applyNumberFormat="1" applyFont="1" applyAlignment="1">
      <alignment horizontal="right" wrapText="1"/>
    </xf>
    <xf numFmtId="41" fontId="6" fillId="0" borderId="14" xfId="56" applyNumberFormat="1" applyFont="1" applyBorder="1" applyAlignment="1">
      <alignment horizontal="right" wrapText="1"/>
      <protection/>
    </xf>
    <xf numFmtId="41" fontId="2" fillId="0" borderId="0" xfId="56" applyNumberFormat="1" applyFont="1" applyAlignment="1">
      <alignment/>
      <protection/>
    </xf>
    <xf numFmtId="41" fontId="2" fillId="0" borderId="0" xfId="56" applyNumberFormat="1" applyFont="1" applyAlignment="1">
      <alignment horizontal="right"/>
      <protection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15" fontId="51" fillId="0" borderId="0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56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7" fillId="0" borderId="0" xfId="56" applyFont="1" applyAlignment="1">
      <alignment horizontal="justify" vertical="center" wrapText="1"/>
      <protection/>
    </xf>
    <xf numFmtId="0" fontId="7" fillId="0" borderId="12" xfId="56" applyFont="1" applyBorder="1" applyAlignment="1">
      <alignment horizontal="justify" vertical="center" wrapText="1"/>
      <protection/>
    </xf>
    <xf numFmtId="15" fontId="6" fillId="0" borderId="0" xfId="56" applyNumberFormat="1" applyFont="1" applyAlignment="1">
      <alignment vertical="center" wrapText="1"/>
      <protection/>
    </xf>
    <xf numFmtId="0" fontId="6" fillId="0" borderId="12" xfId="56" applyFont="1" applyBorder="1" applyAlignment="1">
      <alignment vertical="center" wrapText="1"/>
      <protection/>
    </xf>
    <xf numFmtId="0" fontId="6" fillId="0" borderId="0" xfId="56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te" xfId="57"/>
    <cellStyle name="Output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0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62.57421875" style="1" customWidth="1"/>
    <col min="2" max="2" width="15.140625" style="1" customWidth="1"/>
    <col min="3" max="3" width="15.7109375" style="1" customWidth="1"/>
    <col min="4" max="4" width="13.57421875" style="1" customWidth="1"/>
    <col min="5" max="5" width="4.00390625" style="1" customWidth="1"/>
    <col min="6" max="6" width="15.28125" style="1" customWidth="1"/>
    <col min="7" max="7" width="14.8515625" style="1" customWidth="1"/>
    <col min="8" max="8" width="13.28125" style="1" customWidth="1"/>
    <col min="9" max="16384" width="9.140625" style="1" customWidth="1"/>
  </cols>
  <sheetData>
    <row r="1" spans="1:4" ht="12.75">
      <c r="A1" s="95" t="s">
        <v>70</v>
      </c>
      <c r="B1" s="96"/>
      <c r="C1" s="96"/>
      <c r="D1" s="96"/>
    </row>
    <row r="2" spans="1:4" ht="13.5">
      <c r="A2" s="97"/>
      <c r="B2" s="98"/>
      <c r="C2" s="98"/>
      <c r="D2" s="98"/>
    </row>
    <row r="3" ht="13.5">
      <c r="A3" s="27"/>
    </row>
    <row r="4" spans="1:8" ht="16.5" customHeight="1">
      <c r="A4" s="26"/>
      <c r="B4" s="99" t="s">
        <v>5</v>
      </c>
      <c r="C4" s="99"/>
      <c r="D4" s="100"/>
      <c r="F4" s="99" t="s">
        <v>4</v>
      </c>
      <c r="G4" s="99"/>
      <c r="H4" s="100"/>
    </row>
    <row r="5" spans="1:8" ht="12.75">
      <c r="A5" s="26" t="s">
        <v>3</v>
      </c>
      <c r="B5" s="101">
        <v>44286</v>
      </c>
      <c r="C5" s="101">
        <v>44196</v>
      </c>
      <c r="D5" s="26" t="s">
        <v>71</v>
      </c>
      <c r="F5" s="101">
        <v>44286</v>
      </c>
      <c r="G5" s="101">
        <v>44196</v>
      </c>
      <c r="H5" s="26" t="s">
        <v>71</v>
      </c>
    </row>
    <row r="6" spans="1:8" ht="12.75">
      <c r="A6" s="39" t="s">
        <v>20</v>
      </c>
      <c r="B6" s="102"/>
      <c r="C6" s="102"/>
      <c r="D6" s="28" t="s">
        <v>72</v>
      </c>
      <c r="F6" s="102"/>
      <c r="G6" s="102"/>
      <c r="H6" s="32" t="s">
        <v>72</v>
      </c>
    </row>
    <row r="7" spans="1:8" ht="13.5">
      <c r="A7" s="6" t="s">
        <v>66</v>
      </c>
      <c r="B7" s="48">
        <v>15751197</v>
      </c>
      <c r="C7" s="48">
        <v>20978633</v>
      </c>
      <c r="D7" s="49">
        <f>B7/C7-1</f>
        <v>-0.24917905756776426</v>
      </c>
      <c r="E7" s="5"/>
      <c r="F7" s="48">
        <v>16798026</v>
      </c>
      <c r="G7" s="48">
        <v>22133211</v>
      </c>
      <c r="H7" s="49">
        <f>F7/G7-1</f>
        <v>-0.2410488473633582</v>
      </c>
    </row>
    <row r="8" spans="1:8" ht="13.5">
      <c r="A8" s="6" t="s">
        <v>6</v>
      </c>
      <c r="B8" s="50">
        <v>5937987</v>
      </c>
      <c r="C8" s="50">
        <v>6636395</v>
      </c>
      <c r="D8" s="49">
        <f aca="true" t="shared" si="0" ref="D8:D26">B8/C8-1</f>
        <v>-0.10523906428113461</v>
      </c>
      <c r="E8" s="5"/>
      <c r="F8" s="50">
        <v>6596046</v>
      </c>
      <c r="G8" s="50">
        <v>7223277</v>
      </c>
      <c r="H8" s="49">
        <f aca="true" t="shared" si="1" ref="H8:H25">F8/G8-1</f>
        <v>-0.08683468735866007</v>
      </c>
    </row>
    <row r="9" spans="1:8" ht="13.5">
      <c r="A9" s="6" t="s">
        <v>7</v>
      </c>
      <c r="B9" s="50">
        <v>43446</v>
      </c>
      <c r="C9" s="50">
        <v>39662</v>
      </c>
      <c r="D9" s="49">
        <f t="shared" si="0"/>
        <v>0.09540618223992747</v>
      </c>
      <c r="E9" s="5"/>
      <c r="F9" s="48">
        <v>411778</v>
      </c>
      <c r="G9" s="48">
        <v>368562</v>
      </c>
      <c r="H9" s="49">
        <f t="shared" si="1"/>
        <v>0.11725571274303914</v>
      </c>
    </row>
    <row r="10" spans="1:8" ht="12.75">
      <c r="A10" s="22" t="s">
        <v>8</v>
      </c>
      <c r="B10" s="51">
        <v>21772</v>
      </c>
      <c r="C10" s="51">
        <v>22090</v>
      </c>
      <c r="D10" s="52">
        <f>B10/C10-1</f>
        <v>-0.01439565414214572</v>
      </c>
      <c r="E10" s="5"/>
      <c r="F10" s="51">
        <v>21773</v>
      </c>
      <c r="G10" s="51">
        <v>22090</v>
      </c>
      <c r="H10" s="52">
        <f t="shared" si="1"/>
        <v>-0.014350384789497461</v>
      </c>
    </row>
    <row r="11" spans="1:8" s="84" customFormat="1" ht="12.75">
      <c r="A11" s="22" t="s">
        <v>9</v>
      </c>
      <c r="B11" s="51">
        <v>21674</v>
      </c>
      <c r="C11" s="51">
        <v>17572</v>
      </c>
      <c r="D11" s="52">
        <f t="shared" si="0"/>
        <v>0.23343956294104262</v>
      </c>
      <c r="E11" s="83"/>
      <c r="F11" s="86">
        <v>261952</v>
      </c>
      <c r="G11" s="86">
        <v>226137</v>
      </c>
      <c r="H11" s="52">
        <f t="shared" si="1"/>
        <v>0.15837744376196738</v>
      </c>
    </row>
    <row r="12" spans="1:8" s="84" customFormat="1" ht="12.75">
      <c r="A12" s="22" t="s">
        <v>10</v>
      </c>
      <c r="B12" s="85" t="s">
        <v>65</v>
      </c>
      <c r="C12" s="85" t="s">
        <v>65</v>
      </c>
      <c r="D12" s="85">
        <v>0</v>
      </c>
      <c r="E12" s="83"/>
      <c r="F12" s="87">
        <v>128053</v>
      </c>
      <c r="G12" s="87">
        <v>120335</v>
      </c>
      <c r="H12" s="52">
        <f t="shared" si="1"/>
        <v>0.06413761582249555</v>
      </c>
    </row>
    <row r="13" spans="1:8" ht="13.5">
      <c r="A13" s="6" t="s">
        <v>11</v>
      </c>
      <c r="B13" s="54">
        <v>41361919</v>
      </c>
      <c r="C13" s="54">
        <v>40363909</v>
      </c>
      <c r="D13" s="55">
        <f t="shared" si="0"/>
        <v>0.024725305965782374</v>
      </c>
      <c r="E13" s="36"/>
      <c r="F13" s="54">
        <v>43094733</v>
      </c>
      <c r="G13" s="54">
        <v>42120260</v>
      </c>
      <c r="H13" s="55">
        <f t="shared" si="1"/>
        <v>0.023135493465614942</v>
      </c>
    </row>
    <row r="14" spans="1:8" ht="27">
      <c r="A14" s="33" t="s">
        <v>61</v>
      </c>
      <c r="B14" s="48">
        <v>1370957</v>
      </c>
      <c r="C14" s="48">
        <v>1349673</v>
      </c>
      <c r="D14" s="49">
        <f>B14/C14-1</f>
        <v>0.015769745708775318</v>
      </c>
      <c r="E14" s="5"/>
      <c r="F14" s="48">
        <v>1079727</v>
      </c>
      <c r="G14" s="48">
        <v>1085714</v>
      </c>
      <c r="H14" s="49">
        <f t="shared" si="1"/>
        <v>-0.0055143435564062315</v>
      </c>
    </row>
    <row r="15" spans="1:8" ht="27">
      <c r="A15" s="33" t="s">
        <v>12</v>
      </c>
      <c r="B15" s="48">
        <v>38934271</v>
      </c>
      <c r="C15" s="48">
        <v>30850770</v>
      </c>
      <c r="D15" s="49">
        <f>B15/C15-1</f>
        <v>0.26201942447465654</v>
      </c>
      <c r="E15" s="5"/>
      <c r="F15" s="48">
        <v>38958964</v>
      </c>
      <c r="G15" s="48">
        <v>30877177</v>
      </c>
      <c r="H15" s="49">
        <f t="shared" si="1"/>
        <v>0.26173982809374063</v>
      </c>
    </row>
    <row r="16" spans="1:8" ht="13.5">
      <c r="A16" s="31" t="s">
        <v>41</v>
      </c>
      <c r="B16" s="48">
        <v>161869</v>
      </c>
      <c r="C16" s="48">
        <v>160874</v>
      </c>
      <c r="D16" s="49">
        <f t="shared" si="0"/>
        <v>0.006184964630704837</v>
      </c>
      <c r="E16" s="5"/>
      <c r="F16" s="48">
        <v>1246171</v>
      </c>
      <c r="G16" s="48">
        <v>990106</v>
      </c>
      <c r="H16" s="49">
        <f t="shared" si="1"/>
        <v>0.25862382411580165</v>
      </c>
    </row>
    <row r="17" spans="1:8" ht="13.5">
      <c r="A17" s="31" t="s">
        <v>19</v>
      </c>
      <c r="B17" s="48">
        <v>499690</v>
      </c>
      <c r="C17" s="48">
        <v>499690</v>
      </c>
      <c r="D17" s="49">
        <f t="shared" si="0"/>
        <v>0</v>
      </c>
      <c r="E17" s="5"/>
      <c r="F17" s="53">
        <v>0</v>
      </c>
      <c r="G17" s="53">
        <v>0</v>
      </c>
      <c r="H17" s="53">
        <v>0</v>
      </c>
    </row>
    <row r="18" spans="1:8" ht="13.5">
      <c r="A18" s="31" t="s">
        <v>62</v>
      </c>
      <c r="B18" s="53" t="s">
        <v>65</v>
      </c>
      <c r="C18" s="53" t="s">
        <v>65</v>
      </c>
      <c r="D18" s="53">
        <v>0</v>
      </c>
      <c r="E18" s="5"/>
      <c r="F18" s="5">
        <v>1658</v>
      </c>
      <c r="G18" s="5">
        <v>1502</v>
      </c>
      <c r="H18" s="49">
        <f t="shared" si="1"/>
        <v>0.10386151797603205</v>
      </c>
    </row>
    <row r="19" spans="1:8" ht="13.5">
      <c r="A19" s="6" t="s">
        <v>63</v>
      </c>
      <c r="B19" s="48">
        <v>620090</v>
      </c>
      <c r="C19" s="48">
        <v>619041</v>
      </c>
      <c r="D19" s="49">
        <f t="shared" si="0"/>
        <v>0.0016945565802588547</v>
      </c>
      <c r="E19" s="5"/>
      <c r="F19" s="48">
        <v>930858</v>
      </c>
      <c r="G19" s="48">
        <v>904297</v>
      </c>
      <c r="H19" s="49">
        <f t="shared" si="1"/>
        <v>0.029371987300632396</v>
      </c>
    </row>
    <row r="20" spans="1:8" ht="13.5">
      <c r="A20" s="6" t="s">
        <v>18</v>
      </c>
      <c r="B20" s="48">
        <v>268056</v>
      </c>
      <c r="C20" s="48">
        <v>268651</v>
      </c>
      <c r="D20" s="49">
        <f>B20/C20-1</f>
        <v>-0.002214769347592238</v>
      </c>
      <c r="E20" s="5"/>
      <c r="F20" s="48">
        <v>305061</v>
      </c>
      <c r="G20" s="48">
        <v>305205</v>
      </c>
      <c r="H20" s="49">
        <f t="shared" si="1"/>
        <v>-0.0004718140266378734</v>
      </c>
    </row>
    <row r="21" spans="1:8" ht="13.5">
      <c r="A21" s="6" t="s">
        <v>57</v>
      </c>
      <c r="B21" s="48">
        <v>683668</v>
      </c>
      <c r="C21" s="48">
        <v>708505</v>
      </c>
      <c r="D21" s="49">
        <f>B21/C21-1</f>
        <v>-0.03505550419545378</v>
      </c>
      <c r="E21" s="5"/>
      <c r="F21" s="5">
        <v>432930</v>
      </c>
      <c r="G21" s="5">
        <v>448852</v>
      </c>
      <c r="H21" s="49">
        <f t="shared" si="1"/>
        <v>-0.035472717064867654</v>
      </c>
    </row>
    <row r="22" spans="1:8" ht="13.5">
      <c r="A22" s="6" t="s">
        <v>17</v>
      </c>
      <c r="B22" s="53" t="s">
        <v>65</v>
      </c>
      <c r="C22" s="53" t="s">
        <v>65</v>
      </c>
      <c r="D22" s="53">
        <v>0</v>
      </c>
      <c r="E22" s="5"/>
      <c r="F22" s="53">
        <v>16319</v>
      </c>
      <c r="G22" s="53">
        <v>16319</v>
      </c>
      <c r="H22" s="49">
        <f t="shared" si="1"/>
        <v>0</v>
      </c>
    </row>
    <row r="23" spans="1:8" ht="13.5">
      <c r="A23" s="6" t="s">
        <v>69</v>
      </c>
      <c r="B23" s="53">
        <v>0</v>
      </c>
      <c r="C23" s="53">
        <v>8585</v>
      </c>
      <c r="D23" s="53">
        <v>0</v>
      </c>
      <c r="E23" s="5"/>
      <c r="F23" s="53">
        <v>0</v>
      </c>
      <c r="G23" s="5">
        <v>9654</v>
      </c>
      <c r="H23" s="53">
        <v>0</v>
      </c>
    </row>
    <row r="24" spans="1:8" ht="13.5">
      <c r="A24" s="6" t="s">
        <v>14</v>
      </c>
      <c r="B24" s="48">
        <v>758084</v>
      </c>
      <c r="C24" s="48">
        <v>761133</v>
      </c>
      <c r="D24" s="49">
        <f t="shared" si="0"/>
        <v>-0.0040058701961418475</v>
      </c>
      <c r="E24" s="5"/>
      <c r="F24" s="5">
        <v>874155</v>
      </c>
      <c r="G24" s="5">
        <v>860105</v>
      </c>
      <c r="H24" s="49">
        <f t="shared" si="1"/>
        <v>0.01633521488655454</v>
      </c>
    </row>
    <row r="25" spans="1:8" ht="14.25" thickBot="1">
      <c r="A25" s="6" t="s">
        <v>13</v>
      </c>
      <c r="B25" s="56">
        <v>108050</v>
      </c>
      <c r="C25" s="56">
        <v>109464</v>
      </c>
      <c r="D25" s="49">
        <f t="shared" si="0"/>
        <v>-0.012917488854783277</v>
      </c>
      <c r="E25" s="5"/>
      <c r="F25" s="56">
        <v>141394</v>
      </c>
      <c r="G25" s="56">
        <v>148156</v>
      </c>
      <c r="H25" s="49">
        <f t="shared" si="1"/>
        <v>-0.04564108102270581</v>
      </c>
    </row>
    <row r="26" spans="1:8" ht="13.5" thickBot="1">
      <c r="A26" s="7" t="s">
        <v>15</v>
      </c>
      <c r="B26" s="63">
        <f>SUM(B7:B9)+SUM(B13:B25)</f>
        <v>106499284</v>
      </c>
      <c r="C26" s="63">
        <f>SUM(C7:C9)+SUM(C13:C25)</f>
        <v>103354985</v>
      </c>
      <c r="D26" s="66">
        <f t="shared" si="0"/>
        <v>0.03042232554143376</v>
      </c>
      <c r="E26" s="5"/>
      <c r="F26" s="63">
        <f>SUM(F7:F9)+SUM(F13:F25)</f>
        <v>110887820</v>
      </c>
      <c r="G26" s="63">
        <f>SUM(G7:G9)+SUM(G13:G25)</f>
        <v>107492397</v>
      </c>
      <c r="H26" s="67">
        <f>F26/G26-1</f>
        <v>0.031587564281406744</v>
      </c>
    </row>
    <row r="27" spans="1:4" ht="13.5" thickTop="1">
      <c r="A27" s="9"/>
      <c r="B27" s="10"/>
      <c r="C27" s="10"/>
      <c r="D27" s="11"/>
    </row>
    <row r="28" spans="1:4" ht="12.75">
      <c r="A28" s="37" t="s">
        <v>16</v>
      </c>
      <c r="B28" s="10"/>
      <c r="C28" s="10"/>
      <c r="D28" s="11"/>
    </row>
    <row r="29" spans="1:4" ht="12.75">
      <c r="A29" s="9"/>
      <c r="B29" s="10"/>
      <c r="C29" s="10"/>
      <c r="D29" s="11"/>
    </row>
    <row r="30" spans="1:8" ht="16.5" customHeight="1">
      <c r="A30" s="25"/>
      <c r="B30" s="99" t="s">
        <v>5</v>
      </c>
      <c r="C30" s="99"/>
      <c r="D30" s="100"/>
      <c r="F30" s="99" t="s">
        <v>4</v>
      </c>
      <c r="G30" s="99"/>
      <c r="H30" s="100"/>
    </row>
    <row r="31" spans="1:8" ht="12.75">
      <c r="A31" s="26" t="s">
        <v>3</v>
      </c>
      <c r="B31" s="101">
        <v>44286</v>
      </c>
      <c r="C31" s="101">
        <v>44196</v>
      </c>
      <c r="D31" s="26" t="s">
        <v>71</v>
      </c>
      <c r="F31" s="101">
        <v>44286</v>
      </c>
      <c r="G31" s="101">
        <v>44196</v>
      </c>
      <c r="H31" s="26" t="s">
        <v>71</v>
      </c>
    </row>
    <row r="32" spans="1:8" ht="12.75">
      <c r="A32" s="39" t="s">
        <v>20</v>
      </c>
      <c r="B32" s="102"/>
      <c r="C32" s="102"/>
      <c r="D32" s="34" t="s">
        <v>72</v>
      </c>
      <c r="F32" s="102"/>
      <c r="G32" s="102"/>
      <c r="H32" s="34" t="s">
        <v>72</v>
      </c>
    </row>
    <row r="33" spans="1:8" ht="13.5">
      <c r="A33" s="6" t="s">
        <v>21</v>
      </c>
      <c r="B33" s="5">
        <v>350079</v>
      </c>
      <c r="C33" s="5">
        <v>311822</v>
      </c>
      <c r="D33" s="49">
        <f aca="true" t="shared" si="2" ref="D33:D54">B33/C33-1</f>
        <v>0.12268858515435088</v>
      </c>
      <c r="E33" s="5"/>
      <c r="F33" s="5">
        <v>357478</v>
      </c>
      <c r="G33" s="5">
        <v>318944</v>
      </c>
      <c r="H33" s="49">
        <f aca="true" t="shared" si="3" ref="H33:H44">F33/G33-1</f>
        <v>0.12081744757700408</v>
      </c>
    </row>
    <row r="34" spans="1:8" ht="13.5">
      <c r="A34" s="6" t="s">
        <v>22</v>
      </c>
      <c r="B34" s="5">
        <v>90400661</v>
      </c>
      <c r="C34" s="5">
        <v>88297146</v>
      </c>
      <c r="D34" s="49">
        <f t="shared" si="2"/>
        <v>0.02382313693355398</v>
      </c>
      <c r="E34" s="5"/>
      <c r="F34" s="5">
        <v>93185230</v>
      </c>
      <c r="G34" s="5">
        <v>90942415</v>
      </c>
      <c r="H34" s="49">
        <f t="shared" si="3"/>
        <v>0.024661924801535173</v>
      </c>
    </row>
    <row r="35" spans="1:8" ht="13.5">
      <c r="A35" s="6" t="s">
        <v>23</v>
      </c>
      <c r="B35" s="5">
        <v>1186645</v>
      </c>
      <c r="C35" s="5">
        <v>1176066</v>
      </c>
      <c r="D35" s="49">
        <f t="shared" si="2"/>
        <v>0.00899524346422731</v>
      </c>
      <c r="E35" s="5"/>
      <c r="F35" s="5">
        <v>1696966</v>
      </c>
      <c r="G35" s="5">
        <v>1691668</v>
      </c>
      <c r="H35" s="49">
        <f t="shared" si="3"/>
        <v>0.0031318201916687993</v>
      </c>
    </row>
    <row r="36" spans="1:8" ht="13.5">
      <c r="A36" s="6" t="s">
        <v>24</v>
      </c>
      <c r="B36" s="57">
        <v>1708704</v>
      </c>
      <c r="C36" s="57">
        <v>1664464</v>
      </c>
      <c r="D36" s="49">
        <f t="shared" si="2"/>
        <v>0.026579126974209055</v>
      </c>
      <c r="E36" s="5"/>
      <c r="F36" s="5">
        <v>1711986</v>
      </c>
      <c r="G36" s="5">
        <v>1667761</v>
      </c>
      <c r="H36" s="49">
        <f t="shared" si="3"/>
        <v>0.026517588551357107</v>
      </c>
    </row>
    <row r="37" spans="1:8" ht="13.5">
      <c r="A37" s="6" t="s">
        <v>25</v>
      </c>
      <c r="B37" s="5">
        <v>582101</v>
      </c>
      <c r="C37" s="5">
        <v>589237</v>
      </c>
      <c r="D37" s="49">
        <f t="shared" si="2"/>
        <v>-0.012110576898599401</v>
      </c>
      <c r="E37" s="5"/>
      <c r="F37" s="5">
        <v>612961</v>
      </c>
      <c r="G37" s="5">
        <v>615952</v>
      </c>
      <c r="H37" s="49">
        <f t="shared" si="3"/>
        <v>-0.00485589786217111</v>
      </c>
    </row>
    <row r="38" spans="1:8" ht="13.5">
      <c r="A38" s="6" t="s">
        <v>26</v>
      </c>
      <c r="B38" s="5">
        <v>34963</v>
      </c>
      <c r="C38" s="5">
        <v>34817</v>
      </c>
      <c r="D38" s="49">
        <f t="shared" si="2"/>
        <v>0.004193353821409174</v>
      </c>
      <c r="E38" s="5"/>
      <c r="F38" s="5">
        <v>34963</v>
      </c>
      <c r="G38" s="5">
        <v>34817</v>
      </c>
      <c r="H38" s="49">
        <f t="shared" si="3"/>
        <v>0.004193353821409174</v>
      </c>
    </row>
    <row r="39" spans="1:8" ht="13.5">
      <c r="A39" s="6" t="s">
        <v>27</v>
      </c>
      <c r="B39" s="57">
        <v>92137</v>
      </c>
      <c r="C39" s="53">
        <v>0</v>
      </c>
      <c r="D39" s="53">
        <v>0</v>
      </c>
      <c r="E39" s="5"/>
      <c r="F39" s="5">
        <v>92994</v>
      </c>
      <c r="G39" s="53">
        <v>0</v>
      </c>
      <c r="H39" s="53">
        <v>0</v>
      </c>
    </row>
    <row r="40" spans="1:8" ht="13.5">
      <c r="A40" s="6" t="s">
        <v>58</v>
      </c>
      <c r="B40" s="58">
        <v>64106</v>
      </c>
      <c r="C40" s="5">
        <v>85665</v>
      </c>
      <c r="D40" s="49">
        <f>B40/C40-1</f>
        <v>-0.2516663748321952</v>
      </c>
      <c r="E40" s="5"/>
      <c r="F40" s="53">
        <v>30370</v>
      </c>
      <c r="G40" s="53">
        <v>55015</v>
      </c>
      <c r="H40" s="49">
        <f>F40/G40-1</f>
        <v>-0.4479687357993275</v>
      </c>
    </row>
    <row r="41" spans="1:8" ht="13.5">
      <c r="A41" s="6" t="s">
        <v>59</v>
      </c>
      <c r="B41" s="5">
        <v>692222</v>
      </c>
      <c r="C41" s="5">
        <v>709269</v>
      </c>
      <c r="D41" s="49">
        <f>B41/C41-1</f>
        <v>-0.024034604642244384</v>
      </c>
      <c r="E41" s="5"/>
      <c r="F41" s="5">
        <v>442824</v>
      </c>
      <c r="G41" s="5">
        <v>454792</v>
      </c>
      <c r="H41" s="49">
        <f t="shared" si="3"/>
        <v>-0.02631532656687008</v>
      </c>
    </row>
    <row r="42" spans="1:8" ht="13.5">
      <c r="A42" s="6" t="s">
        <v>28</v>
      </c>
      <c r="B42" s="5">
        <v>1263812</v>
      </c>
      <c r="C42" s="5">
        <v>907681</v>
      </c>
      <c r="D42" s="49">
        <f t="shared" si="2"/>
        <v>0.39235259964679225</v>
      </c>
      <c r="E42" s="5"/>
      <c r="F42" s="5">
        <v>1601424</v>
      </c>
      <c r="G42" s="5">
        <v>1210316</v>
      </c>
      <c r="H42" s="49">
        <f t="shared" si="3"/>
        <v>0.3231453603852217</v>
      </c>
    </row>
    <row r="43" spans="1:8" ht="14.25" thickBot="1">
      <c r="A43" s="6" t="s">
        <v>29</v>
      </c>
      <c r="B43" s="56">
        <v>66086</v>
      </c>
      <c r="C43" s="56">
        <v>55949</v>
      </c>
      <c r="D43" s="49">
        <f t="shared" si="2"/>
        <v>0.1811828629644856</v>
      </c>
      <c r="E43" s="5"/>
      <c r="F43" s="56">
        <v>95328</v>
      </c>
      <c r="G43" s="56">
        <v>86359</v>
      </c>
      <c r="H43" s="49">
        <f t="shared" si="3"/>
        <v>0.10385715443671195</v>
      </c>
    </row>
    <row r="44" spans="1:8" ht="13.5" thickBot="1">
      <c r="A44" s="24" t="s">
        <v>30</v>
      </c>
      <c r="B44" s="8">
        <f>SUM(B33:B43)</f>
        <v>96441516</v>
      </c>
      <c r="C44" s="8">
        <f>SUM(C33:C43)</f>
        <v>93832116</v>
      </c>
      <c r="D44" s="23">
        <f t="shared" si="2"/>
        <v>0.027809241773893323</v>
      </c>
      <c r="E44" s="5"/>
      <c r="F44" s="8">
        <f>SUM(F33:F43)</f>
        <v>99862524</v>
      </c>
      <c r="G44" s="8">
        <f>SUM(G33:G43)</f>
        <v>97078039</v>
      </c>
      <c r="H44" s="29">
        <f t="shared" si="3"/>
        <v>0.028682954751485967</v>
      </c>
    </row>
    <row r="45" spans="1:5" ht="13.5" thickTop="1">
      <c r="A45" s="12"/>
      <c r="B45" s="3"/>
      <c r="C45" s="3"/>
      <c r="D45" s="4"/>
      <c r="E45" s="5"/>
    </row>
    <row r="46" spans="1:5" ht="12.75">
      <c r="A46" s="9" t="s">
        <v>31</v>
      </c>
      <c r="B46" s="14"/>
      <c r="C46" s="14"/>
      <c r="D46" s="4"/>
      <c r="E46" s="5"/>
    </row>
    <row r="47" spans="1:8" ht="12.75">
      <c r="A47" s="13" t="s">
        <v>32</v>
      </c>
      <c r="B47" s="48">
        <v>5824201</v>
      </c>
      <c r="C47" s="48">
        <v>5824201</v>
      </c>
      <c r="D47" s="53">
        <f>B47/C47-1</f>
        <v>0</v>
      </c>
      <c r="E47" s="5"/>
      <c r="F47" s="48">
        <v>5824201</v>
      </c>
      <c r="G47" s="48">
        <v>5824201</v>
      </c>
      <c r="H47" s="53">
        <v>0</v>
      </c>
    </row>
    <row r="48" spans="1:8" ht="12.75">
      <c r="A48" s="2" t="s">
        <v>33</v>
      </c>
      <c r="B48" s="53">
        <v>-17670</v>
      </c>
      <c r="C48" s="53">
        <v>0</v>
      </c>
      <c r="D48" s="53">
        <v>0</v>
      </c>
      <c r="E48" s="5"/>
      <c r="F48" s="53">
        <v>-32957</v>
      </c>
      <c r="G48" s="53">
        <v>-15287</v>
      </c>
      <c r="H48" s="49">
        <f aca="true" t="shared" si="4" ref="H48:H53">F48/G48-1</f>
        <v>1.1558840845162557</v>
      </c>
    </row>
    <row r="49" spans="1:8" ht="12.75">
      <c r="A49" s="13" t="s">
        <v>34</v>
      </c>
      <c r="B49" s="57">
        <v>28614</v>
      </c>
      <c r="C49" s="57">
        <v>28614</v>
      </c>
      <c r="D49" s="53">
        <f t="shared" si="2"/>
        <v>0</v>
      </c>
      <c r="E49" s="5"/>
      <c r="F49" s="48">
        <v>31235</v>
      </c>
      <c r="G49" s="48">
        <v>31235</v>
      </c>
      <c r="H49" s="53">
        <f t="shared" si="4"/>
        <v>0</v>
      </c>
    </row>
    <row r="50" spans="1:8" ht="12.75">
      <c r="A50" s="2" t="s">
        <v>35</v>
      </c>
      <c r="B50" s="57">
        <v>2986914</v>
      </c>
      <c r="C50" s="57">
        <v>2366533</v>
      </c>
      <c r="D50" s="49">
        <f t="shared" si="2"/>
        <v>0.26214762270376113</v>
      </c>
      <c r="E50" s="5"/>
      <c r="F50" s="48">
        <v>3545079</v>
      </c>
      <c r="G50" s="48">
        <v>2858479</v>
      </c>
      <c r="H50" s="49">
        <f t="shared" si="4"/>
        <v>0.24019767155889538</v>
      </c>
    </row>
    <row r="51" spans="1:8" ht="12.75">
      <c r="A51" s="13" t="s">
        <v>36</v>
      </c>
      <c r="B51" s="57">
        <v>1235709</v>
      </c>
      <c r="C51" s="57">
        <v>1303521</v>
      </c>
      <c r="D51" s="49">
        <f t="shared" si="2"/>
        <v>-0.05202217685791022</v>
      </c>
      <c r="E51" s="5"/>
      <c r="F51" s="48">
        <v>1255410</v>
      </c>
      <c r="G51" s="48">
        <v>1322675</v>
      </c>
      <c r="H51" s="49">
        <f t="shared" si="4"/>
        <v>-0.050855274349329904</v>
      </c>
    </row>
    <row r="52" spans="1:8" ht="13.5" thickBot="1">
      <c r="A52" s="24" t="s">
        <v>37</v>
      </c>
      <c r="B52" s="59">
        <f>SUM(B47:B51)</f>
        <v>10057768</v>
      </c>
      <c r="C52" s="59">
        <v>9522869</v>
      </c>
      <c r="D52" s="60">
        <f t="shared" si="2"/>
        <v>0.056169942062628486</v>
      </c>
      <c r="E52" s="5"/>
      <c r="F52" s="59">
        <f>SUM(F47:F51)</f>
        <v>10622968</v>
      </c>
      <c r="G52" s="59">
        <f>SUM(G47:G51)</f>
        <v>10021303</v>
      </c>
      <c r="H52" s="60">
        <f t="shared" si="4"/>
        <v>0.060038599770908085</v>
      </c>
    </row>
    <row r="53" spans="1:8" ht="12.75">
      <c r="A53" s="2" t="s">
        <v>38</v>
      </c>
      <c r="B53" s="61">
        <v>0</v>
      </c>
      <c r="C53" s="61">
        <v>0</v>
      </c>
      <c r="D53" s="61">
        <v>0</v>
      </c>
      <c r="E53" s="5"/>
      <c r="F53" s="5">
        <v>402328</v>
      </c>
      <c r="G53" s="5">
        <v>393055</v>
      </c>
      <c r="H53" s="62">
        <f t="shared" si="4"/>
        <v>0.02359211815140383</v>
      </c>
    </row>
    <row r="54" spans="1:8" ht="13.5" thickBot="1">
      <c r="A54" s="24" t="s">
        <v>39</v>
      </c>
      <c r="B54" s="63">
        <f>B52+B44+B53</f>
        <v>106499284</v>
      </c>
      <c r="C54" s="63">
        <f>C52+C44+C53</f>
        <v>103354985</v>
      </c>
      <c r="D54" s="64">
        <f t="shared" si="2"/>
        <v>0.03042232554143376</v>
      </c>
      <c r="E54" s="5"/>
      <c r="F54" s="63">
        <f>F44+F52+F53</f>
        <v>110887820</v>
      </c>
      <c r="G54" s="63">
        <f>G44+G52+G53</f>
        <v>107492397</v>
      </c>
      <c r="H54" s="65">
        <f>F54/G54-1</f>
        <v>0.031587564281406744</v>
      </c>
    </row>
    <row r="55" ht="13.5" thickTop="1"/>
    <row r="56" spans="1:3" ht="12.75">
      <c r="A56" s="37" t="s">
        <v>60</v>
      </c>
      <c r="B56" s="5"/>
      <c r="C56" s="5"/>
    </row>
    <row r="57" spans="1:4" ht="12.75">
      <c r="A57" s="46" t="s">
        <v>73</v>
      </c>
      <c r="B57" s="47"/>
      <c r="C57" s="5"/>
      <c r="D57" s="5"/>
    </row>
    <row r="58" spans="2:3" ht="12.75">
      <c r="B58" s="5"/>
      <c r="C58" s="5"/>
    </row>
    <row r="59" spans="1:8" ht="39.75" customHeight="1">
      <c r="A59" s="42" t="s">
        <v>40</v>
      </c>
      <c r="C59" s="41"/>
      <c r="F59" s="105" t="s">
        <v>81</v>
      </c>
      <c r="G59" s="106"/>
      <c r="H59" s="106"/>
    </row>
    <row r="60" spans="1:8" ht="14.25">
      <c r="A60" s="40" t="s">
        <v>1</v>
      </c>
      <c r="C60" s="41"/>
      <c r="F60" s="103" t="s">
        <v>2</v>
      </c>
      <c r="G60" s="104"/>
      <c r="H60" s="104"/>
    </row>
  </sheetData>
  <sheetProtection password="E73A" sheet="1" objects="1" scenarios="1"/>
  <mergeCells count="16">
    <mergeCell ref="F60:H60"/>
    <mergeCell ref="G31:G32"/>
    <mergeCell ref="B30:D30"/>
    <mergeCell ref="B31:B32"/>
    <mergeCell ref="C31:C32"/>
    <mergeCell ref="F31:F32"/>
    <mergeCell ref="F59:H59"/>
    <mergeCell ref="A1:D1"/>
    <mergeCell ref="A2:D2"/>
    <mergeCell ref="F4:H4"/>
    <mergeCell ref="F5:F6"/>
    <mergeCell ref="G5:G6"/>
    <mergeCell ref="F30:H30"/>
    <mergeCell ref="B4:D4"/>
    <mergeCell ref="B5:B6"/>
    <mergeCell ref="C5:C6"/>
  </mergeCells>
  <printOptions/>
  <pageMargins left="0.7" right="0.7" top="0.75" bottom="0.75" header="0.3" footer="0.3"/>
  <pageSetup fitToHeight="1" fitToWidth="1" horizontalDpi="600" verticalDpi="600" orientation="landscape" scale="59" r:id="rId1"/>
  <headerFooter>
    <oddFooter>&amp;L&amp;1#&amp;"Calibri"&amp;10&amp;K000000Clasificare BT: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6"/>
  <sheetViews>
    <sheetView tabSelected="1" zoomScalePageLayoutView="0" workbookViewId="0" topLeftCell="A1">
      <selection activeCell="A5" sqref="A5:A6"/>
    </sheetView>
  </sheetViews>
  <sheetFormatPr defaultColWidth="9.140625" defaultRowHeight="12.75"/>
  <cols>
    <col min="1" max="1" width="73.00390625" style="16" customWidth="1"/>
    <col min="2" max="2" width="13.140625" style="16" customWidth="1"/>
    <col min="3" max="3" width="13.7109375" style="16" customWidth="1"/>
    <col min="4" max="4" width="12.421875" style="16" customWidth="1"/>
    <col min="5" max="5" width="4.7109375" style="16" customWidth="1"/>
    <col min="6" max="6" width="13.421875" style="16" customWidth="1"/>
    <col min="7" max="8" width="13.00390625" style="16" customWidth="1"/>
    <col min="9" max="9" width="7.28125" style="16" bestFit="1" customWidth="1"/>
    <col min="10" max="10" width="5.140625" style="16" bestFit="1" customWidth="1"/>
    <col min="11" max="16384" width="9.140625" style="16" customWidth="1"/>
  </cols>
  <sheetData>
    <row r="1" ht="12.75">
      <c r="A1" s="30" t="s">
        <v>74</v>
      </c>
    </row>
    <row r="4" spans="1:8" ht="15" customHeight="1">
      <c r="A4" s="15"/>
      <c r="B4" s="113" t="s">
        <v>5</v>
      </c>
      <c r="C4" s="98"/>
      <c r="D4" s="98"/>
      <c r="F4" s="99" t="s">
        <v>4</v>
      </c>
      <c r="G4" s="99"/>
      <c r="H4" s="100"/>
    </row>
    <row r="5" spans="1:8" ht="12.75">
      <c r="A5" s="109" t="s">
        <v>20</v>
      </c>
      <c r="B5" s="111">
        <v>44286</v>
      </c>
      <c r="C5" s="111">
        <v>43921</v>
      </c>
      <c r="D5" s="17" t="s">
        <v>71</v>
      </c>
      <c r="F5" s="111">
        <v>44286</v>
      </c>
      <c r="G5" s="111">
        <v>43921</v>
      </c>
      <c r="H5" s="17" t="s">
        <v>76</v>
      </c>
    </row>
    <row r="6" spans="1:8" ht="13.5" thickBot="1">
      <c r="A6" s="110"/>
      <c r="B6" s="112"/>
      <c r="C6" s="112"/>
      <c r="D6" s="18" t="s">
        <v>75</v>
      </c>
      <c r="F6" s="112"/>
      <c r="G6" s="112"/>
      <c r="H6" s="18" t="s">
        <v>75</v>
      </c>
    </row>
    <row r="7" spans="1:8" ht="12.75">
      <c r="A7" s="80" t="s">
        <v>64</v>
      </c>
      <c r="B7" s="5">
        <v>798407</v>
      </c>
      <c r="C7" s="5">
        <v>806266</v>
      </c>
      <c r="D7" s="68">
        <f aca="true" t="shared" si="0" ref="D7:D17">B7/C7-1</f>
        <v>-0.0097474034623809</v>
      </c>
      <c r="E7" s="20"/>
      <c r="F7" s="20">
        <v>866900</v>
      </c>
      <c r="G7" s="20">
        <v>874350</v>
      </c>
      <c r="H7" s="68">
        <f>F7/G7-1</f>
        <v>-0.008520615314233426</v>
      </c>
    </row>
    <row r="8" spans="1:8" ht="12.75">
      <c r="A8" s="80" t="s">
        <v>67</v>
      </c>
      <c r="B8" s="69">
        <v>2172</v>
      </c>
      <c r="C8" s="69">
        <v>2760</v>
      </c>
      <c r="D8" s="68">
        <f t="shared" si="0"/>
        <v>-0.21304347826086956</v>
      </c>
      <c r="E8" s="20"/>
      <c r="F8" s="20">
        <v>27658</v>
      </c>
      <c r="G8" s="20">
        <v>27703</v>
      </c>
      <c r="H8" s="68">
        <f>F8/G8-1</f>
        <v>-0.0016243728116088763</v>
      </c>
    </row>
    <row r="9" spans="1:8" ht="12.75">
      <c r="A9" s="80" t="s">
        <v>42</v>
      </c>
      <c r="B9" s="69">
        <v>-132982</v>
      </c>
      <c r="C9" s="69">
        <v>-148616</v>
      </c>
      <c r="D9" s="68">
        <f t="shared" si="0"/>
        <v>-0.10519728696775588</v>
      </c>
      <c r="E9" s="20"/>
      <c r="F9" s="69">
        <v>-144255</v>
      </c>
      <c r="G9" s="69">
        <v>-163890</v>
      </c>
      <c r="H9" s="68">
        <f>F9/G9-1</f>
        <v>-0.11980596741717009</v>
      </c>
    </row>
    <row r="10" spans="1:8" ht="12.75">
      <c r="A10" s="80" t="s">
        <v>68</v>
      </c>
      <c r="B10" s="69">
        <v>-1676</v>
      </c>
      <c r="C10" s="69">
        <v>-331</v>
      </c>
      <c r="D10" s="68">
        <f t="shared" si="0"/>
        <v>4.063444108761329</v>
      </c>
      <c r="E10" s="20"/>
      <c r="F10" s="69">
        <v>-321</v>
      </c>
      <c r="G10" s="69">
        <v>-386</v>
      </c>
      <c r="H10" s="68">
        <f>F10/G10-1</f>
        <v>-0.16839378238341973</v>
      </c>
    </row>
    <row r="11" spans="1:8" ht="12.75">
      <c r="A11" s="30" t="s">
        <v>43</v>
      </c>
      <c r="B11" s="70">
        <f>SUM(B7:B10)</f>
        <v>665921</v>
      </c>
      <c r="C11" s="70">
        <f>SUM(C7:C10)</f>
        <v>660079</v>
      </c>
      <c r="D11" s="71">
        <f t="shared" si="0"/>
        <v>0.008850455778778077</v>
      </c>
      <c r="E11" s="20"/>
      <c r="F11" s="70">
        <f>SUM(F7:F10)</f>
        <v>749982</v>
      </c>
      <c r="G11" s="70">
        <f>SUM(G7:G10)</f>
        <v>737777</v>
      </c>
      <c r="H11" s="71">
        <f aca="true" t="shared" si="1" ref="H11:H29">F11/G11-1</f>
        <v>0.01654293912659255</v>
      </c>
    </row>
    <row r="12" spans="1:8" ht="12.75">
      <c r="A12" s="80" t="s">
        <v>44</v>
      </c>
      <c r="B12" s="72">
        <v>264818</v>
      </c>
      <c r="C12" s="35">
        <v>235988</v>
      </c>
      <c r="D12" s="68">
        <f t="shared" si="0"/>
        <v>0.12216722884214448</v>
      </c>
      <c r="E12" s="20"/>
      <c r="F12" s="20">
        <v>308947</v>
      </c>
      <c r="G12" s="20">
        <v>273153</v>
      </c>
      <c r="H12" s="68">
        <f t="shared" si="1"/>
        <v>0.13104011305019525</v>
      </c>
    </row>
    <row r="13" spans="1:8" ht="12.75">
      <c r="A13" s="80" t="s">
        <v>45</v>
      </c>
      <c r="B13" s="69">
        <v>-83531</v>
      </c>
      <c r="C13" s="69">
        <v>-78733</v>
      </c>
      <c r="D13" s="68">
        <f t="shared" si="0"/>
        <v>0.06094013945867682</v>
      </c>
      <c r="E13" s="20"/>
      <c r="F13" s="69">
        <v>-95690</v>
      </c>
      <c r="G13" s="69">
        <v>-88855</v>
      </c>
      <c r="H13" s="68">
        <f t="shared" si="1"/>
        <v>0.07692307692307687</v>
      </c>
    </row>
    <row r="14" spans="1:9" ht="12.75">
      <c r="A14" s="81" t="s">
        <v>46</v>
      </c>
      <c r="B14" s="74">
        <f>SUM(B12:B13)</f>
        <v>181287</v>
      </c>
      <c r="C14" s="74">
        <f>SUM(C12:C13)</f>
        <v>157255</v>
      </c>
      <c r="D14" s="71">
        <f t="shared" si="0"/>
        <v>0.15282184986168956</v>
      </c>
      <c r="E14" s="20"/>
      <c r="F14" s="74">
        <f>SUM(F12:F13)</f>
        <v>213257</v>
      </c>
      <c r="G14" s="74">
        <f>SUM(G12:G13)</f>
        <v>184298</v>
      </c>
      <c r="H14" s="71">
        <f t="shared" si="1"/>
        <v>0.1571313850394469</v>
      </c>
      <c r="I14" s="16" t="s">
        <v>0</v>
      </c>
    </row>
    <row r="15" spans="1:8" ht="12.75">
      <c r="A15" s="16" t="s">
        <v>47</v>
      </c>
      <c r="B15" s="72">
        <v>95933</v>
      </c>
      <c r="C15" s="35">
        <v>52970</v>
      </c>
      <c r="D15" s="68">
        <f t="shared" si="0"/>
        <v>0.8110817443836134</v>
      </c>
      <c r="E15" s="20"/>
      <c r="F15" s="20">
        <v>145803</v>
      </c>
      <c r="G15" s="20">
        <v>59749</v>
      </c>
      <c r="H15" s="68">
        <f t="shared" si="1"/>
        <v>1.4402584143667676</v>
      </c>
    </row>
    <row r="16" spans="1:8" ht="12.75">
      <c r="A16" s="88" t="s">
        <v>79</v>
      </c>
      <c r="B16" s="72">
        <v>72229</v>
      </c>
      <c r="C16" s="35">
        <v>96770</v>
      </c>
      <c r="D16" s="75">
        <f t="shared" si="0"/>
        <v>-0.2536013227239847</v>
      </c>
      <c r="E16" s="20"/>
      <c r="F16" s="20">
        <v>72242</v>
      </c>
      <c r="G16" s="20">
        <v>96777</v>
      </c>
      <c r="H16" s="75">
        <f t="shared" si="1"/>
        <v>-0.25352098122487776</v>
      </c>
    </row>
    <row r="17" spans="1:8" ht="12.75">
      <c r="A17" s="88" t="s">
        <v>80</v>
      </c>
      <c r="B17" s="73">
        <v>55334</v>
      </c>
      <c r="C17" s="69">
        <v>-103931</v>
      </c>
      <c r="D17" s="75">
        <f t="shared" si="0"/>
        <v>-1.5324109264800685</v>
      </c>
      <c r="E17" s="20"/>
      <c r="F17" s="93">
        <v>23135</v>
      </c>
      <c r="G17" s="93">
        <v>-100872</v>
      </c>
      <c r="H17" s="75">
        <f t="shared" si="1"/>
        <v>-1.2293500674121658</v>
      </c>
    </row>
    <row r="18" spans="1:8" ht="12.75">
      <c r="A18" s="16" t="s">
        <v>48</v>
      </c>
      <c r="B18" s="69">
        <v>-82022</v>
      </c>
      <c r="C18" s="69">
        <v>-69795</v>
      </c>
      <c r="D18" s="68">
        <f aca="true" t="shared" si="2" ref="D18:D24">B18/C18-1</f>
        <v>0.17518446880149008</v>
      </c>
      <c r="E18" s="20"/>
      <c r="F18" s="69">
        <v>-85225</v>
      </c>
      <c r="G18" s="69">
        <v>-71445</v>
      </c>
      <c r="H18" s="68">
        <f t="shared" si="1"/>
        <v>0.19287563860312118</v>
      </c>
    </row>
    <row r="19" spans="1:8" ht="12.75">
      <c r="A19" s="16" t="s">
        <v>49</v>
      </c>
      <c r="B19" s="72">
        <v>34804</v>
      </c>
      <c r="C19" s="35">
        <v>23484</v>
      </c>
      <c r="D19" s="68">
        <f t="shared" si="2"/>
        <v>0.48203031851473344</v>
      </c>
      <c r="E19" s="20"/>
      <c r="F19" s="20">
        <v>40736</v>
      </c>
      <c r="G19" s="20">
        <v>28268</v>
      </c>
      <c r="H19" s="68">
        <f t="shared" si="1"/>
        <v>0.4410641007499647</v>
      </c>
    </row>
    <row r="20" spans="1:8" ht="13.5" thickBot="1">
      <c r="A20" s="30" t="s">
        <v>50</v>
      </c>
      <c r="B20" s="76">
        <f>SUM(B14:B19)+B11</f>
        <v>1023486</v>
      </c>
      <c r="C20" s="76">
        <f>SUM(C14:C19)+C11</f>
        <v>816832</v>
      </c>
      <c r="D20" s="77">
        <f t="shared" si="2"/>
        <v>0.25299449580819555</v>
      </c>
      <c r="E20" s="20"/>
      <c r="F20" s="76">
        <f>SUM(F14:F19)+F11</f>
        <v>1159930</v>
      </c>
      <c r="G20" s="76">
        <f>SUM(G14:G19)+G11</f>
        <v>934552</v>
      </c>
      <c r="H20" s="77">
        <f t="shared" si="1"/>
        <v>0.24116154050282912</v>
      </c>
    </row>
    <row r="21" spans="1:8" ht="13.5" thickTop="1">
      <c r="A21" s="16" t="s">
        <v>51</v>
      </c>
      <c r="B21" s="69">
        <v>-279289</v>
      </c>
      <c r="C21" s="69">
        <v>-257896</v>
      </c>
      <c r="D21" s="68">
        <f t="shared" si="2"/>
        <v>0.08295204268387257</v>
      </c>
      <c r="E21" s="20"/>
      <c r="F21" s="69">
        <v>-313450</v>
      </c>
      <c r="G21" s="69">
        <v>-290633</v>
      </c>
      <c r="H21" s="68">
        <f t="shared" si="1"/>
        <v>0.07850794644792569</v>
      </c>
    </row>
    <row r="22" spans="1:9" ht="12.75">
      <c r="A22" s="16" t="s">
        <v>52</v>
      </c>
      <c r="B22" s="69">
        <v>-87782</v>
      </c>
      <c r="C22" s="69">
        <v>-72479</v>
      </c>
      <c r="D22" s="68">
        <f t="shared" si="2"/>
        <v>0.2111370189986066</v>
      </c>
      <c r="E22" s="20"/>
      <c r="F22" s="69">
        <v>-89586</v>
      </c>
      <c r="G22" s="69">
        <v>-78275</v>
      </c>
      <c r="H22" s="68">
        <f t="shared" si="1"/>
        <v>0.14450335356116262</v>
      </c>
      <c r="I22" s="20"/>
    </row>
    <row r="23" spans="1:8" ht="13.5" thickBot="1">
      <c r="A23" s="82" t="s">
        <v>53</v>
      </c>
      <c r="B23" s="69">
        <v>-127751</v>
      </c>
      <c r="C23" s="69">
        <v>-141963</v>
      </c>
      <c r="D23" s="68">
        <f t="shared" si="2"/>
        <v>-0.10011059219655827</v>
      </c>
      <c r="E23" s="20"/>
      <c r="F23" s="69">
        <v>-150488</v>
      </c>
      <c r="G23" s="69">
        <v>-164114</v>
      </c>
      <c r="H23" s="68">
        <f t="shared" si="1"/>
        <v>-0.08302765151053537</v>
      </c>
    </row>
    <row r="24" spans="1:8" ht="13.5" thickBot="1">
      <c r="A24" s="30" t="s">
        <v>54</v>
      </c>
      <c r="B24" s="92">
        <f>B23+B22+B21</f>
        <v>-494822</v>
      </c>
      <c r="C24" s="92">
        <f>C23+C22+C21</f>
        <v>-472338</v>
      </c>
      <c r="D24" s="78">
        <f t="shared" si="2"/>
        <v>0.04760150570142563</v>
      </c>
      <c r="E24" s="20"/>
      <c r="F24" s="92">
        <f>F23+F22+F21</f>
        <v>-553524</v>
      </c>
      <c r="G24" s="92">
        <f>G23+G22+G21</f>
        <v>-533022</v>
      </c>
      <c r="H24" s="78">
        <f t="shared" si="1"/>
        <v>0.0384637031867352</v>
      </c>
    </row>
    <row r="25" spans="1:8" ht="12" customHeight="1" thickTop="1">
      <c r="A25" s="82"/>
      <c r="B25" s="21"/>
      <c r="C25" s="21"/>
      <c r="D25" s="19"/>
      <c r="E25" s="20"/>
      <c r="F25" s="21"/>
      <c r="G25" s="21"/>
      <c r="H25" s="19"/>
    </row>
    <row r="26" spans="1:8" ht="26.25">
      <c r="A26" s="89" t="s">
        <v>78</v>
      </c>
      <c r="B26" s="90">
        <v>144394</v>
      </c>
      <c r="C26" s="94">
        <v>-40976</v>
      </c>
      <c r="D26" s="43">
        <f>B26/C26-1</f>
        <v>-4.523867629832097</v>
      </c>
      <c r="E26" s="20"/>
      <c r="F26" s="20">
        <v>146402</v>
      </c>
      <c r="G26" s="93">
        <v>-51305</v>
      </c>
      <c r="H26" s="44">
        <f>F26/G26-1</f>
        <v>-3.8535620309911316</v>
      </c>
    </row>
    <row r="27" spans="1:8" ht="12.75">
      <c r="A27" s="30" t="s">
        <v>55</v>
      </c>
      <c r="B27" s="91">
        <f>B20+B24+B26</f>
        <v>673058</v>
      </c>
      <c r="C27" s="91">
        <f>C20+C24+C26</f>
        <v>303518</v>
      </c>
      <c r="D27" s="71">
        <f>B27/C27-1</f>
        <v>1.217522519257507</v>
      </c>
      <c r="E27" s="20"/>
      <c r="F27" s="91">
        <f>F20+F24+F26</f>
        <v>752808</v>
      </c>
      <c r="G27" s="91">
        <f>G20+G24+G26</f>
        <v>350225</v>
      </c>
      <c r="H27" s="71">
        <f t="shared" si="1"/>
        <v>1.1494981797415948</v>
      </c>
    </row>
    <row r="28" spans="1:8" ht="13.5" thickBot="1">
      <c r="A28" s="16" t="s">
        <v>82</v>
      </c>
      <c r="B28" s="93">
        <v>-91795</v>
      </c>
      <c r="C28" s="93">
        <v>-42523</v>
      </c>
      <c r="D28" s="68">
        <f>B28/C28-1</f>
        <v>1.1587141076593843</v>
      </c>
      <c r="E28" s="20"/>
      <c r="F28" s="93">
        <v>-96480</v>
      </c>
      <c r="G28" s="93">
        <v>-46284</v>
      </c>
      <c r="H28" s="68">
        <f t="shared" si="1"/>
        <v>1.084521648949961</v>
      </c>
    </row>
    <row r="29" spans="1:8" ht="13.5" thickBot="1">
      <c r="A29" s="81" t="s">
        <v>56</v>
      </c>
      <c r="B29" s="79">
        <f>B27+B28</f>
        <v>581263</v>
      </c>
      <c r="C29" s="79">
        <f>C27+C28</f>
        <v>260995</v>
      </c>
      <c r="D29" s="78">
        <f>B29/C29-1</f>
        <v>1.2271039675089561</v>
      </c>
      <c r="E29" s="20"/>
      <c r="F29" s="79">
        <f>F27+F28</f>
        <v>656328</v>
      </c>
      <c r="G29" s="79">
        <f>G27+G28</f>
        <v>303941</v>
      </c>
      <c r="H29" s="78">
        <f t="shared" si="1"/>
        <v>1.1593927768876195</v>
      </c>
    </row>
    <row r="30" ht="13.5" thickTop="1"/>
    <row r="31" ht="12.75">
      <c r="C31" s="20"/>
    </row>
    <row r="32" ht="12.75">
      <c r="A32" s="45" t="s">
        <v>77</v>
      </c>
    </row>
    <row r="35" spans="1:8" ht="39.75" customHeight="1">
      <c r="A35" s="42" t="s">
        <v>40</v>
      </c>
      <c r="F35" s="105" t="s">
        <v>81</v>
      </c>
      <c r="G35" s="106"/>
      <c r="H35" s="106"/>
    </row>
    <row r="36" spans="1:8" ht="12.75">
      <c r="A36" s="38" t="s">
        <v>1</v>
      </c>
      <c r="F36" s="107" t="s">
        <v>2</v>
      </c>
      <c r="G36" s="108"/>
      <c r="H36" s="108"/>
    </row>
  </sheetData>
  <sheetProtection password="E73A" sheet="1" objects="1" scenarios="1"/>
  <mergeCells count="9">
    <mergeCell ref="F35:H35"/>
    <mergeCell ref="F36:H36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78" r:id="rId1"/>
  <headerFooter>
    <oddFooter>&amp;L&amp;1#&amp;"Calibri"&amp;10&amp;K000000Clasificare BT: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dcterms:created xsi:type="dcterms:W3CDTF">2019-10-07T13:12:44Z</dcterms:created>
  <dcterms:modified xsi:type="dcterms:W3CDTF">2021-11-05T07:17:54Z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5d59b6-70e5-4090-b56a-9536dba5c905_Enabled">
    <vt:lpwstr>True</vt:lpwstr>
  </property>
  <property fmtid="{D5CDD505-2E9C-101B-9397-08002B2CF9AE}" pid="3" name="MSIP_Label_8e5d59b6-70e5-4090-b56a-9536dba5c905_SiteId">
    <vt:lpwstr>3b6020de-d68c-4aba-832c-890282843c3d</vt:lpwstr>
  </property>
  <property fmtid="{D5CDD505-2E9C-101B-9397-08002B2CF9AE}" pid="4" name="MSIP_Label_8e5d59b6-70e5-4090-b56a-9536dba5c905_Owner">
    <vt:lpwstr>stefan.moldovan@btrl.ro</vt:lpwstr>
  </property>
  <property fmtid="{D5CDD505-2E9C-101B-9397-08002B2CF9AE}" pid="5" name="MSIP_Label_8e5d59b6-70e5-4090-b56a-9536dba5c905_SetDate">
    <vt:lpwstr>2019-10-08T06:37:51.1036928Z</vt:lpwstr>
  </property>
  <property fmtid="{D5CDD505-2E9C-101B-9397-08002B2CF9AE}" pid="6" name="MSIP_Label_8e5d59b6-70e5-4090-b56a-9536dba5c905_Name">
    <vt:lpwstr>Uz Intern</vt:lpwstr>
  </property>
  <property fmtid="{D5CDD505-2E9C-101B-9397-08002B2CF9AE}" pid="7" name="MSIP_Label_8e5d59b6-70e5-4090-b56a-9536dba5c905_Application">
    <vt:lpwstr>Microsoft Azure Information Protection</vt:lpwstr>
  </property>
  <property fmtid="{D5CDD505-2E9C-101B-9397-08002B2CF9AE}" pid="8" name="MSIP_Label_8e5d59b6-70e5-4090-b56a-9536dba5c905_ActionId">
    <vt:lpwstr>f9233fc8-abfe-431f-8e32-e97b982e67db</vt:lpwstr>
  </property>
  <property fmtid="{D5CDD505-2E9C-101B-9397-08002B2CF9AE}" pid="9" name="MSIP_Label_8e5d59b6-70e5-4090-b56a-9536dba5c905_Extended_MSFT_Method">
    <vt:lpwstr>Automatic</vt:lpwstr>
  </property>
  <property fmtid="{D5CDD505-2E9C-101B-9397-08002B2CF9AE}" pid="10" name="Sensitivity">
    <vt:lpwstr>Uz Intern</vt:lpwstr>
  </property>
</Properties>
</file>